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120" activeTab="1"/>
  </bookViews>
  <sheets>
    <sheet name="Показатели доходов" sheetId="1" r:id="rId1"/>
    <sheet name="Показатели расходов" sheetId="2" r:id="rId2"/>
    <sheet name="Источники внутр финанс дефицита" sheetId="3" r:id="rId3"/>
  </sheets>
  <definedNames/>
  <calcPr fullCalcOnLoad="1"/>
</workbook>
</file>

<file path=xl/comments2.xml><?xml version="1.0" encoding="utf-8"?>
<comments xmlns="http://schemas.openxmlformats.org/spreadsheetml/2006/main">
  <authors>
    <author>Vaso</author>
  </authors>
  <commentList>
    <comment ref="A8" authorId="0">
      <text>
        <r>
          <rPr>
            <b/>
            <sz val="8"/>
            <rFont val="Tahoma"/>
            <family val="0"/>
          </rPr>
          <t>Vaso: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<sst xmlns="http://schemas.openxmlformats.org/spreadsheetml/2006/main" count="859" uniqueCount="457">
  <si>
    <t>Наименование дохода</t>
  </si>
  <si>
    <t>Код дохода по бюд-</t>
  </si>
  <si>
    <t>ПЛАН</t>
  </si>
  <si>
    <t>ФАКТ</t>
  </si>
  <si>
    <t>%</t>
  </si>
  <si>
    <t>жетной классификации</t>
  </si>
  <si>
    <t>тыс руб</t>
  </si>
  <si>
    <t>ТЫС РУБ</t>
  </si>
  <si>
    <t>ИТОГО ДОХОДОВ</t>
  </si>
  <si>
    <t>1.</t>
  </si>
  <si>
    <t>НАЛОГОВЫЕ И НЕНАЛОГОВЫЕ ДОХОДЫ</t>
  </si>
  <si>
    <t>1.1.</t>
  </si>
  <si>
    <t>НАЛОГИ НА СОВОКУПНЫЙ ДОХОД</t>
  </si>
  <si>
    <t>1 05 00000 00 0000 000</t>
  </si>
  <si>
    <t>1.1.1.</t>
  </si>
  <si>
    <t>Налог, взимаемый в связи с применением упрощенной системы налогообложения</t>
  </si>
  <si>
    <t>1 05 01000 00 0000 110</t>
  </si>
  <si>
    <t>1.1.1.1.</t>
  </si>
  <si>
    <t>Налог, взимаемый с налогоплательщиков,  выбравших в качестве</t>
  </si>
  <si>
    <t>1 05 01011 01 0000 110</t>
  </si>
  <si>
    <t xml:space="preserve"> объекта налогообложения доходы</t>
  </si>
  <si>
    <t>1.1.1.2.</t>
  </si>
  <si>
    <t>Налог, взимаемый с налогоплательщиков, выбравших в качестве</t>
  </si>
  <si>
    <t>1 05 01020 01 0000 110</t>
  </si>
  <si>
    <t>объекта налогообложения доходы, уменьшенные на величину</t>
  </si>
  <si>
    <t>расходов</t>
  </si>
  <si>
    <t>Минимальный налог, зачисляемый в бюджеты субъектов РФ</t>
  </si>
  <si>
    <t>1 05 01050 01 0000 110</t>
  </si>
  <si>
    <t>1.1.2..</t>
  </si>
  <si>
    <t>Единый налог на вмененный доход для отдельных видов деятельности</t>
  </si>
  <si>
    <t>1 05 02010 02 0000 110</t>
  </si>
  <si>
    <t>1.2.</t>
  </si>
  <si>
    <t>НАЛОГИ НА ИМУЩЕСТВО</t>
  </si>
  <si>
    <t>1 06 00000 00 0000 000</t>
  </si>
  <si>
    <t>Налог на имущество физических лиц,взимаемый по ставкам, при-</t>
  </si>
  <si>
    <t>1 06 01010 03 0000 110</t>
  </si>
  <si>
    <t>маняемым к объектам налогообложения, расположенным в границах</t>
  </si>
  <si>
    <t>внутригородских муниципальных образований городов федерального</t>
  </si>
  <si>
    <t>значения Москва и Санкт-Петербург</t>
  </si>
  <si>
    <t>1.3.</t>
  </si>
  <si>
    <t xml:space="preserve"> ДОХОДЫ от оказания платных услуг и компенсации затрат </t>
  </si>
  <si>
    <t>1 13 00000 00 0000 000</t>
  </si>
  <si>
    <t>государства</t>
  </si>
  <si>
    <t>1.3.1.</t>
  </si>
  <si>
    <t xml:space="preserve">Средства, составляющие восстановительную стоимость </t>
  </si>
  <si>
    <t>1 13 03030 03 0100 130</t>
  </si>
  <si>
    <t>зеленых насаждений внутриквартального озеленения и подле-</t>
  </si>
  <si>
    <t>жащие зачислению в бюджеты внутригородских муниципальных</t>
  </si>
  <si>
    <t xml:space="preserve">образований Санкт-Петербурга в соответствии с законодате- </t>
  </si>
  <si>
    <t>льством Санкт-Петербурга</t>
  </si>
  <si>
    <t>1.4.</t>
  </si>
  <si>
    <t>ШТРАФЫ, САНКЦИИ, ВОЗМЕЩЕНИЕ УЩЕРБА</t>
  </si>
  <si>
    <t>1 16 00000 00 0000 000</t>
  </si>
  <si>
    <t>1.4.1.</t>
  </si>
  <si>
    <t xml:space="preserve">Денежные взыскания (штрафы) за нарушение  </t>
  </si>
  <si>
    <t>1 16 06000 01 0000 140</t>
  </si>
  <si>
    <t>законодательства о применении контрольно-кассовой техники</t>
  </si>
  <si>
    <t>при осуществлении наличных денежных расчетов и (или)</t>
  </si>
  <si>
    <t>расчетов с использованием платежных карт</t>
  </si>
  <si>
    <t>1.4.2.</t>
  </si>
  <si>
    <t>Штрафы за административные правонарушения   в сфере  благоустрой-</t>
  </si>
  <si>
    <t>ства, предусмотренные Законом Санкт-Петербурга "Об административ-</t>
  </si>
  <si>
    <t>ных правонарушениях в сфере благоустройства в Санкт-Петербурге"</t>
  </si>
  <si>
    <t>1.4.3.</t>
  </si>
  <si>
    <t xml:space="preserve"> </t>
  </si>
  <si>
    <t>Возврат остатков субсидий, субвенций и иных межбюджетных трансфертов, имеющих целевое нзначение,</t>
  </si>
  <si>
    <t>1.5.</t>
  </si>
  <si>
    <t xml:space="preserve">прошлых лет из бюджетов внутригородских муниципальных образований городов федерального </t>
  </si>
  <si>
    <t>значения Москвы и Санкт-Петербурга</t>
  </si>
  <si>
    <t>ПРОЧИЕ НЕНАЛОГОВЫЕ ДОХОДЫ</t>
  </si>
  <si>
    <t>2.</t>
  </si>
  <si>
    <t>БЕЗВОЗМЕЗДНЫЕ ПОСТУПЛЕНИЯ</t>
  </si>
  <si>
    <t>2 00 00000 00 0000 000</t>
  </si>
  <si>
    <t>2.1.</t>
  </si>
  <si>
    <t xml:space="preserve">Дотации  бюджетам внутригородских муниципальных образо- </t>
  </si>
  <si>
    <t>2 02 01001 00 0000 151</t>
  </si>
  <si>
    <t>ваний городов федерального значения  Москва и Санкт-Петер-</t>
  </si>
  <si>
    <t>бург на выравнивание бюджетной обеспеченности</t>
  </si>
  <si>
    <t>2.2.</t>
  </si>
  <si>
    <t xml:space="preserve">Субвенции бюджетам  субъектов Российской Федерации  и  </t>
  </si>
  <si>
    <t>2 02 03000 00 0000 151</t>
  </si>
  <si>
    <t>муниципальных образований Санкт-Петербурга</t>
  </si>
  <si>
    <t>2.2.1.</t>
  </si>
  <si>
    <t xml:space="preserve">Субвенции бюджетам  внутригородских муниципальных образова- </t>
  </si>
  <si>
    <t>2 02 03024 03 0000 151</t>
  </si>
  <si>
    <t>ний городов федерального значения Москва и Санкт-Петербург</t>
  </si>
  <si>
    <t xml:space="preserve">на выполнение передаваемых полномочий субъектов Российской </t>
  </si>
  <si>
    <t>Федерации</t>
  </si>
  <si>
    <t>2.2.1.1.</t>
  </si>
  <si>
    <t>Субвенции бюджетам  внутригородских муниципальных образований Санкт-Петербурга на</t>
  </si>
  <si>
    <t>2 02 03024 03 0100 151</t>
  </si>
  <si>
    <t>выполнение отдельного государственного полномочия Санкт-Петербурга по организации и осуществлению</t>
  </si>
  <si>
    <t>деятельности по опеке и попечительству</t>
  </si>
  <si>
    <t>2.2.1.2.</t>
  </si>
  <si>
    <t>2 02 03024 03 0200 151</t>
  </si>
  <si>
    <t>выполнение отдельного государственного полномочия Санкт-Петербурга по определению должностных</t>
  </si>
  <si>
    <t xml:space="preserve">лиц, уполномоченных составлять протоколы об административных правонарушениях </t>
  </si>
  <si>
    <t>2.2.2.</t>
  </si>
  <si>
    <t>Субвенции бюджетам  внутригородских муниципальных образований  на содержание ребенка в семье</t>
  </si>
  <si>
    <t>2 02 03027 03 0000 151</t>
  </si>
  <si>
    <t>опекуна и приемной семье, а также вознаграждение, причитающееся приемному родителю</t>
  </si>
  <si>
    <t xml:space="preserve">Субвенции бюджетам  внутригородских муниципальных образований городов федерального значения </t>
  </si>
  <si>
    <t xml:space="preserve">Москвы и Санкт-Петербурга на содержание ребенка в семье опекуна и приемной семье, а также </t>
  </si>
  <si>
    <t>вознаграждение, причитающееся приемному родителю</t>
  </si>
  <si>
    <t>2.2.2.1.</t>
  </si>
  <si>
    <t>2 02 03027 03 0100 151</t>
  </si>
  <si>
    <t>предусмотренные статьей 44 Закона Санкт-Петербурга "Об административных правонарушениях</t>
  </si>
  <si>
    <t>в санкт-Петербурге"</t>
  </si>
  <si>
    <t>Штрафы за административные правонарушения   в области предпринимательской деятельности,</t>
  </si>
  <si>
    <t>1 16 90030 03 0100 140</t>
  </si>
  <si>
    <t xml:space="preserve">содержание ребенка в семье опекуна и приемной семье </t>
  </si>
  <si>
    <t>2.2.2.2.</t>
  </si>
  <si>
    <t xml:space="preserve">Субвенции бюджетам  внутригородских муниципальных образований Санкт-Петербурга на  </t>
  </si>
  <si>
    <t>2 02 03027 03 0200 151</t>
  </si>
  <si>
    <t>Глава местной администрации</t>
  </si>
  <si>
    <t>Татаренко С.Н.</t>
  </si>
  <si>
    <t>Приложение №2</t>
  </si>
  <si>
    <t>к Решению МС МО "Купчино"</t>
  </si>
  <si>
    <t>№</t>
  </si>
  <si>
    <t>НАИМЕНОВАНИЕ СТАТЕЙ</t>
  </si>
  <si>
    <t>План</t>
  </si>
  <si>
    <t>+</t>
  </si>
  <si>
    <t xml:space="preserve">Код </t>
  </si>
  <si>
    <t>Код</t>
  </si>
  <si>
    <t>целевой</t>
  </si>
  <si>
    <t>вида</t>
  </si>
  <si>
    <t>эконом</t>
  </si>
  <si>
    <t>П.П</t>
  </si>
  <si>
    <t>изменения</t>
  </si>
  <si>
    <t>ГРБС</t>
  </si>
  <si>
    <t>раздела</t>
  </si>
  <si>
    <t>статьи</t>
  </si>
  <si>
    <t>исполнения</t>
  </si>
  <si>
    <t>РАСХОДЫ МО МО КУПЧИНО в том числе</t>
  </si>
  <si>
    <t>I</t>
  </si>
  <si>
    <t>ОБЩЕГОСУДАРСТВЕННЫЕ ВОПРОСЫ</t>
  </si>
  <si>
    <t>000</t>
  </si>
  <si>
    <t xml:space="preserve">ФУНКЦИОНИРОВАНИЕ ВЫСШЕГО ДОЛЖНОСТНОГО ЛИЦА СУБЪЕКТА  </t>
  </si>
  <si>
    <t>0102</t>
  </si>
  <si>
    <t>РОССИЙСКОЙ ФЕДЕРАЦИИ И МУНИЦИПАЛЬНОГО ОБРАЗВОАНИЯ</t>
  </si>
  <si>
    <t>Глава муниципального образования</t>
  </si>
  <si>
    <t>0020100</t>
  </si>
  <si>
    <t xml:space="preserve">Заработная плата </t>
  </si>
  <si>
    <t>887</t>
  </si>
  <si>
    <t>500</t>
  </si>
  <si>
    <t>211</t>
  </si>
  <si>
    <t>Начисления на оплату труда</t>
  </si>
  <si>
    <t>213</t>
  </si>
  <si>
    <t>ФУНКЦИОНИРОВАНИЕ ЗАКОНОДАТЕЛЬНЫХ (ПРЕДСТАВИТЕЛЬНЫХ)</t>
  </si>
  <si>
    <t>ОРГАНОВ ГОСУДАРСТВЕННОЙ ВЛАСТИ И</t>
  </si>
  <si>
    <t xml:space="preserve"> ПРЕДСТАВИТЕЛЬНЫХ ОРГАНОВ МЕСТНОГО САМОУПРАВЛЕНИЯ</t>
  </si>
  <si>
    <t>1.2.1.</t>
  </si>
  <si>
    <t xml:space="preserve">Депутаты, осуществляющим свои полнгомочия </t>
  </si>
  <si>
    <t>0103</t>
  </si>
  <si>
    <t>0020301</t>
  </si>
  <si>
    <t>1.2.1.1.</t>
  </si>
  <si>
    <t xml:space="preserve">Заработная плата депутатам, осуществляющим свои полнгомочия </t>
  </si>
  <si>
    <t>на постоянной основе</t>
  </si>
  <si>
    <t>1.2.1.2.</t>
  </si>
  <si>
    <t>1.2.2.</t>
  </si>
  <si>
    <t>0020302</t>
  </si>
  <si>
    <t>212</t>
  </si>
  <si>
    <t>1.2.3.</t>
  </si>
  <si>
    <t>Аппарат представительного органа муниципального образования</t>
  </si>
  <si>
    <t>0020400</t>
  </si>
  <si>
    <t>1.2.3.1.</t>
  </si>
  <si>
    <t>Транспортные услуги</t>
  </si>
  <si>
    <t>222</t>
  </si>
  <si>
    <t>ФУНКЦИОНИРОВАНИЕ ПРАВИТЕЛЬСТВА РФ, ВЫСШИХ ОРГАНОВ</t>
  </si>
  <si>
    <t>973</t>
  </si>
  <si>
    <t>0104</t>
  </si>
  <si>
    <t>ИСПОЛНИТЕЛЬНОЙ ВЛАСТИ СУБЪЕКТОВ РФ,</t>
  </si>
  <si>
    <t>МЕСТНЫХ АДМИНИСТРАЦИЙ</t>
  </si>
  <si>
    <t>0020500</t>
  </si>
  <si>
    <t>1.3.1.1.</t>
  </si>
  <si>
    <t>Заработная плата</t>
  </si>
  <si>
    <t>1.3.1.2.</t>
  </si>
  <si>
    <t>1.3.2.</t>
  </si>
  <si>
    <t>Содержание и обеспечение деятельности местной администрации</t>
  </si>
  <si>
    <t>0020601</t>
  </si>
  <si>
    <t>по решению вопросов местного значения</t>
  </si>
  <si>
    <t>1.3.2.1.</t>
  </si>
  <si>
    <t>1.3.2.2.</t>
  </si>
  <si>
    <t>1.3.2.3.</t>
  </si>
  <si>
    <t>Услуги связи</t>
  </si>
  <si>
    <t>221</t>
  </si>
  <si>
    <t>1.3.2.4.</t>
  </si>
  <si>
    <t>1.3.2.5.</t>
  </si>
  <si>
    <t>Коммунальные услуги</t>
  </si>
  <si>
    <t>223</t>
  </si>
  <si>
    <t>1.3.2.6.</t>
  </si>
  <si>
    <t>Услуги по содержанию имущества</t>
  </si>
  <si>
    <t>225</t>
  </si>
  <si>
    <t>1.3.2.7.</t>
  </si>
  <si>
    <t>Прочие услуги</t>
  </si>
  <si>
    <t>226</t>
  </si>
  <si>
    <t>1.3.2.8.</t>
  </si>
  <si>
    <t>Прочие расходы</t>
  </si>
  <si>
    <t>290</t>
  </si>
  <si>
    <t>1.3.2.9.</t>
  </si>
  <si>
    <t>Основные средства</t>
  </si>
  <si>
    <t>310</t>
  </si>
  <si>
    <t>1.3.2.10.</t>
  </si>
  <si>
    <t>Материалы</t>
  </si>
  <si>
    <t>340</t>
  </si>
  <si>
    <t xml:space="preserve">Определение должностных лиц, уполномоченных составлять </t>
  </si>
  <si>
    <t>0020603</t>
  </si>
  <si>
    <t>протоколы об административных правонарушениях, и составление</t>
  </si>
  <si>
    <t>протоколов об административных правонарушениях</t>
  </si>
  <si>
    <t xml:space="preserve">Выполнение отдельных государственных полномочий за счет  </t>
  </si>
  <si>
    <t>598</t>
  </si>
  <si>
    <t>субвенций из фонда компенсаций Санкт-Петербурга</t>
  </si>
  <si>
    <t>РЕЗЕРВНЫЕ ФОНДЫ</t>
  </si>
  <si>
    <t>0111</t>
  </si>
  <si>
    <t>Резервный фонд местной администрации</t>
  </si>
  <si>
    <t>0700100</t>
  </si>
  <si>
    <t>1.4.1.1.</t>
  </si>
  <si>
    <t>ДРУГИЕ ОБЩЕГОСУДАРСТВЕННЫЕ ВОПРОСЫ</t>
  </si>
  <si>
    <t>0920100</t>
  </si>
  <si>
    <t>1.5.1.</t>
  </si>
  <si>
    <t>Формирование архивных фондов органов местного самоуправле</t>
  </si>
  <si>
    <t>ния, муниципальных предприятий и учреждений</t>
  </si>
  <si>
    <t>1.5.2.</t>
  </si>
  <si>
    <t>Субсидии некоммерческим организациям</t>
  </si>
  <si>
    <t>0113</t>
  </si>
  <si>
    <t>Осуществление в порядке и формах, установленных законом</t>
  </si>
  <si>
    <t xml:space="preserve">Санкт-Петербурга, поддержки деятельности граждан, общественных   </t>
  </si>
  <si>
    <t>объединений, участвующих в охране общественного порядка на</t>
  </si>
  <si>
    <t>территории муниципального образования</t>
  </si>
  <si>
    <t>0309</t>
  </si>
  <si>
    <t>2.1.1.</t>
  </si>
  <si>
    <t xml:space="preserve">Проведение и подготовки и обучения неработающего населения </t>
  </si>
  <si>
    <t>2190300</t>
  </si>
  <si>
    <t>способам защиты и действиям в чрезвычайных ситуациях</t>
  </si>
  <si>
    <t>Материальные запасы</t>
  </si>
  <si>
    <t>Содержание деятельности муниципальной информационной службы</t>
  </si>
  <si>
    <t>0410</t>
  </si>
  <si>
    <t>33000000</t>
  </si>
  <si>
    <t>4.1.</t>
  </si>
  <si>
    <t>0503</t>
  </si>
  <si>
    <t>4.1.1.</t>
  </si>
  <si>
    <t xml:space="preserve">Текущий ремонт придомовых территроий и территорий дворов,  </t>
  </si>
  <si>
    <t>включая проезды и въезды, пешеходные дорожки</t>
  </si>
  <si>
    <t>4.1.2.</t>
  </si>
  <si>
    <t xml:space="preserve">Проведение мер по уширению территорий дворов в целях организации дополнительных  </t>
  </si>
  <si>
    <t>парковочных мест</t>
  </si>
  <si>
    <t>Установка, содержаие и ремонт газонов</t>
  </si>
  <si>
    <t>Увеличение стоимости основных средств</t>
  </si>
  <si>
    <t>Увеличение стоимости материальных запасов</t>
  </si>
  <si>
    <t>Озеленение придомовых территорий и территорий дворов</t>
  </si>
  <si>
    <t xml:space="preserve">Компенсационное озеленение, проведение санитарных рубок (в том  </t>
  </si>
  <si>
    <t xml:space="preserve">числе удаление аварийных, больных деревьев и кустарников), </t>
  </si>
  <si>
    <t>реконструкция зеленых насаждений внутриквартального озеленения</t>
  </si>
  <si>
    <t>Создание зон отдыха, обустройство и содержание детских площадок</t>
  </si>
  <si>
    <t>0707</t>
  </si>
  <si>
    <t>4310000</t>
  </si>
  <si>
    <t>5.1.</t>
  </si>
  <si>
    <t>5.1.1.</t>
  </si>
  <si>
    <t xml:space="preserve">Проведение мероприятий по военно-патриотическому воспитанию </t>
  </si>
  <si>
    <t>4310100</t>
  </si>
  <si>
    <t>5.1.2.</t>
  </si>
  <si>
    <t>молодежи сиоами МУК НАШ ДОМ</t>
  </si>
  <si>
    <t>5.1.3.</t>
  </si>
  <si>
    <t>Организация и проведение досуговых мероприятий для детей и подростков</t>
  </si>
  <si>
    <t>4310200</t>
  </si>
  <si>
    <t>5.1.4.</t>
  </si>
  <si>
    <t>Досуговые мероприятия молодежи силами МУК НАШ ДОМ</t>
  </si>
  <si>
    <t>Участие в реализации мер по профилактике дорожно-транспортного травматиз-</t>
  </si>
  <si>
    <t>ма, профилактике правонарушений и профилактике терроризма и экстремизма</t>
  </si>
  <si>
    <t>силами МУК НАШ ДОМ</t>
  </si>
  <si>
    <t>6.</t>
  </si>
  <si>
    <t>0800</t>
  </si>
  <si>
    <t>6.1.</t>
  </si>
  <si>
    <t xml:space="preserve">Содержание и обеспечение деятельности Муниципального </t>
  </si>
  <si>
    <t>0801</t>
  </si>
  <si>
    <t>учреждения культуры "Наш Дом"</t>
  </si>
  <si>
    <t>6.1.1.</t>
  </si>
  <si>
    <t>Прочие работы, услуги</t>
  </si>
  <si>
    <t>6.2.</t>
  </si>
  <si>
    <t>Организация местных и участие в организации и проведении</t>
  </si>
  <si>
    <t>4500100</t>
  </si>
  <si>
    <t>городских праздничных и иных зрелищных мероприятий</t>
  </si>
  <si>
    <t>6.2.1.1.</t>
  </si>
  <si>
    <t>6.2.1.2.</t>
  </si>
  <si>
    <t>7.</t>
  </si>
  <si>
    <t>7.2.</t>
  </si>
  <si>
    <t>ОХРАНА СЕМЬИ И ДЕТСТВА</t>
  </si>
  <si>
    <t>1004</t>
  </si>
  <si>
    <t>7.1.</t>
  </si>
  <si>
    <t>Организация и осуществление деятельности по опеке и попечительству</t>
  </si>
  <si>
    <t>0020602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</si>
  <si>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</si>
  <si>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</si>
  <si>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</si>
  <si>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</si>
  <si>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</si>
  <si>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</si>
  <si>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</si>
  <si>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</si>
  <si>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7.2.1.</t>
  </si>
  <si>
    <t>Содержание ребенка в семье опекуна и приемной семье</t>
  </si>
  <si>
    <t>5201301</t>
  </si>
  <si>
    <t xml:space="preserve">Выполнение отдельных государственных полномочий за счет </t>
  </si>
  <si>
    <t xml:space="preserve">содержание детей, находящихся под опекой (попечительством), и детей, </t>
  </si>
  <si>
    <t>переданных на воспитание в приемные семьи</t>
  </si>
  <si>
    <t>Вознаграждение приемным родителям</t>
  </si>
  <si>
    <t>8.</t>
  </si>
  <si>
    <t>1105</t>
  </si>
  <si>
    <t>8.1.</t>
  </si>
  <si>
    <t>8.1.1.</t>
  </si>
  <si>
    <t>Создание условий для развития на территории муниципального образования</t>
  </si>
  <si>
    <t>8.1.1.1.</t>
  </si>
  <si>
    <t>8.1.1.2.</t>
  </si>
  <si>
    <t>8.1.2.</t>
  </si>
  <si>
    <t>массовой физической культуры и спорта силами МУК НАШ ДОМ</t>
  </si>
  <si>
    <t>5.3.</t>
  </si>
  <si>
    <t>1202</t>
  </si>
  <si>
    <t>5.3.1.</t>
  </si>
  <si>
    <t>Периодические издания, утвержденные представительными органами</t>
  </si>
  <si>
    <t>4570100</t>
  </si>
  <si>
    <t>местного самоуправления</t>
  </si>
  <si>
    <t>ИТОГО</t>
  </si>
  <si>
    <t xml:space="preserve">                                           ДОХОДЫ</t>
  </si>
  <si>
    <t>% испол</t>
  </si>
  <si>
    <t>ДОХОДЫ ВСЕГО</t>
  </si>
  <si>
    <t>Собственные доходы</t>
  </si>
  <si>
    <t>Дотации</t>
  </si>
  <si>
    <t>Субвенции</t>
  </si>
  <si>
    <t>242</t>
  </si>
  <si>
    <t>630</t>
  </si>
  <si>
    <t>Работы, услуги по содержанию имущества</t>
  </si>
  <si>
    <t>241</t>
  </si>
  <si>
    <t>610</t>
  </si>
  <si>
    <t>440 01 00</t>
  </si>
  <si>
    <t>молодежи на территории муниципального образования  (МА)</t>
  </si>
  <si>
    <r>
      <t>Примечание:</t>
    </r>
    <r>
      <rPr>
        <b/>
        <sz val="10"/>
        <rFont val="Arial Cyr"/>
        <family val="0"/>
      </rPr>
      <t xml:space="preserve"> 1.</t>
    </r>
    <r>
      <rPr>
        <sz val="10"/>
        <rFont val="Arial Cyr"/>
        <family val="0"/>
      </rPr>
      <t xml:space="preserve"> Фактическая численность муниципальных служащих по состоянию на 01.01.2012 составила 13 человек:</t>
    </r>
  </si>
  <si>
    <t>Расходы на содержание органов МСУ</t>
  </si>
  <si>
    <t>Приложение 3</t>
  </si>
  <si>
    <t>ИСТОЧНИКИ ВНУТРЕННЕГО ФИНАНСИРОВАНИЯ</t>
  </si>
  <si>
    <t>ДЕФИЦИТА БЮДЖЕТА МО "КУПЧИНО"</t>
  </si>
  <si>
    <t>Факт</t>
  </si>
  <si>
    <t>К о д</t>
  </si>
  <si>
    <t>Наименование</t>
  </si>
  <si>
    <t>973 1 00 00 00 00 0000 000</t>
  </si>
  <si>
    <t>Источники внутреннего финансирования дефицитов</t>
  </si>
  <si>
    <t>бюджетов</t>
  </si>
  <si>
    <t>973 1 05 00 00 00 0000 000</t>
  </si>
  <si>
    <t xml:space="preserve">Изменение остатков средств на счетах по </t>
  </si>
  <si>
    <t>учета средств бюджета</t>
  </si>
  <si>
    <t>973 1 05 02 01 03 0000 510</t>
  </si>
  <si>
    <t xml:space="preserve"> Увеличение прочих остатков денежных   </t>
  </si>
  <si>
    <t xml:space="preserve">средств бюджетов внутригородских муници- </t>
  </si>
  <si>
    <t>пальных образований  Санкт-Петербурга</t>
  </si>
  <si>
    <t>973 1 05 02 01 03 0000 610</t>
  </si>
  <si>
    <t xml:space="preserve">Уменьшение прочих остатков денежных  </t>
  </si>
  <si>
    <t>средств  бюджетов внутригородских муници-</t>
  </si>
  <si>
    <t>пальных образований   Санкт-Петербурга</t>
  </si>
  <si>
    <t>Итого:</t>
  </si>
  <si>
    <t>2012 г.</t>
  </si>
  <si>
    <t xml:space="preserve">             в т.ч. В составе Муниципального Совета - 2 человека; в составе Местной Администрации - 11 человек.</t>
  </si>
  <si>
    <t xml:space="preserve">           3 Численность работников МУК "Наш Дом" составляет 8 человек</t>
  </si>
  <si>
    <t>на постоянной  основе</t>
  </si>
  <si>
    <t>Денежная компенсация депутатам, осуществляющим  полномочия</t>
  </si>
  <si>
    <t xml:space="preserve"> своего мандата на непостоянной основе. Прочие выплаты</t>
  </si>
  <si>
    <t>Участие в обеспечении чистоты и порядка на территории муници-</t>
  </si>
  <si>
    <t>пального образования</t>
  </si>
  <si>
    <t>тыс. руб</t>
  </si>
  <si>
    <t>b</t>
  </si>
  <si>
    <t>1.1.3.</t>
  </si>
  <si>
    <t>1 16 90030 03 0200 140</t>
  </si>
  <si>
    <t>Формирование и размещение муниципального заказа</t>
  </si>
  <si>
    <t>240</t>
  </si>
  <si>
    <t>0920200</t>
  </si>
  <si>
    <t xml:space="preserve">Установка и содержание малых архитектурных форм, уличной мебели и </t>
  </si>
  <si>
    <t>хозяйственно-бытового оборудовангия, необходимомго для благоустройства</t>
  </si>
  <si>
    <t>120</t>
  </si>
  <si>
    <t>850</t>
  </si>
  <si>
    <t>410</t>
  </si>
  <si>
    <t>870</t>
  </si>
  <si>
    <t>0900100</t>
  </si>
  <si>
    <t>0920500</t>
  </si>
  <si>
    <t>860</t>
  </si>
  <si>
    <t>44 00 00</t>
  </si>
  <si>
    <t>КУЛЬТУРА</t>
  </si>
  <si>
    <t>440 02 00</t>
  </si>
  <si>
    <t xml:space="preserve">Безвозмездные перечисления государственным муниципальным </t>
  </si>
  <si>
    <t>организациям</t>
  </si>
  <si>
    <t>Субсидии на содержангие бюджетного учреждения</t>
  </si>
  <si>
    <t xml:space="preserve">Субсидии  на организацию и проведение местных и участие в организации </t>
  </si>
  <si>
    <t xml:space="preserve"> и проведении городских  праздничных и иных зрелшищных мероприятий</t>
  </si>
  <si>
    <t>4870100</t>
  </si>
  <si>
    <t>1100</t>
  </si>
  <si>
    <t xml:space="preserve"> ФИЗИЧЕСКАЯ КУЛЬТУРА И СПОРТ </t>
  </si>
  <si>
    <t>Другие вопросы в области физической культуры и спорта</t>
  </si>
  <si>
    <t>1.2.3.2.</t>
  </si>
  <si>
    <t>1.2.3.3.</t>
  </si>
  <si>
    <t>1.2.3.4.</t>
  </si>
  <si>
    <t>1.3.3..</t>
  </si>
  <si>
    <t>1.3.3.1.</t>
  </si>
  <si>
    <t>1.3.3.1.1.</t>
  </si>
  <si>
    <t>1.5.3.</t>
  </si>
  <si>
    <t>1.5.4.</t>
  </si>
  <si>
    <t>2.1.2.</t>
  </si>
  <si>
    <t>2.1.3.</t>
  </si>
  <si>
    <t>3.</t>
  </si>
  <si>
    <t>4.</t>
  </si>
  <si>
    <t>4.2.</t>
  </si>
  <si>
    <t>4.2.1.</t>
  </si>
  <si>
    <t>4.3.</t>
  </si>
  <si>
    <t>4.3.1.</t>
  </si>
  <si>
    <t>4.3.2.</t>
  </si>
  <si>
    <t>4.3.3.</t>
  </si>
  <si>
    <t>4.4.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</si>
  <si>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</si>
  <si>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</si>
  <si>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</si>
  <si>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</si>
  <si>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</si>
  <si>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</si>
  <si>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</si>
  <si>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</si>
  <si>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4.8.</t>
  </si>
  <si>
    <t>4.8.1.</t>
  </si>
  <si>
    <t>4.8.2.</t>
  </si>
  <si>
    <t>4.8.3.</t>
  </si>
  <si>
    <t>4.8.4.</t>
  </si>
  <si>
    <t>5.</t>
  </si>
  <si>
    <t>5.2.</t>
  </si>
  <si>
    <t>5.3.2.</t>
  </si>
  <si>
    <t>5.4.</t>
  </si>
  <si>
    <t>5.5.</t>
  </si>
  <si>
    <t xml:space="preserve"> проживающих на территории муниципального образования (МА)</t>
  </si>
  <si>
    <t>6.1.2.</t>
  </si>
  <si>
    <t>6.2.1.</t>
  </si>
  <si>
    <t>7.2.1.1.</t>
  </si>
  <si>
    <t>7.3.</t>
  </si>
  <si>
    <t>8.1.1.3.</t>
  </si>
  <si>
    <t>массовой физической культуры и спорта (МА)</t>
  </si>
  <si>
    <t>9.</t>
  </si>
  <si>
    <t>ПЕРИОДИЧЕСКАЯ ПЕЧАТЬ И ИЗДАТЕЛЬСТВА</t>
  </si>
  <si>
    <t>9.1.</t>
  </si>
  <si>
    <t>9.1.1.</t>
  </si>
  <si>
    <t>МОЛОДЕЖНАЯ ПОЛИТИКА И ОЗДОРОВЛЕНИЕ ДЕТЕЙ</t>
  </si>
  <si>
    <t>ЗАЩИТА НАСЕЛЕНИЯ И ТЕРРИТОРИИ ОТ ЧРЕЗВЫЧАЙНЫХ СИТУАЦИЙ</t>
  </si>
  <si>
    <t>ПРИРОДНОГО И ТЕХНОГЕННОГО ХАРАКТЕРА, ГРАЖДАНСКАЯ</t>
  </si>
  <si>
    <t>ОБОРОНА</t>
  </si>
  <si>
    <t>БЛАГОУСТРОЙСТВО</t>
  </si>
  <si>
    <t xml:space="preserve">№       от 30.10.2012  </t>
  </si>
  <si>
    <t>Показатели расходов бюджета по ведомственной структуре расходов за 3 квартал 2012 г.</t>
  </si>
  <si>
    <t>Показатели доходов бюджета за 3 квартала  2012 года</t>
  </si>
  <si>
    <t>исполнен.</t>
  </si>
  <si>
    <t>№37 - 30.10.2012.</t>
  </si>
  <si>
    <t>Приложение №1</t>
  </si>
  <si>
    <t>К Решению МС МО "Купчино"</t>
  </si>
  <si>
    <r>
      <t xml:space="preserve">                     2. </t>
    </r>
    <r>
      <rPr>
        <sz val="10"/>
        <rFont val="Arial Cyr"/>
        <family val="0"/>
      </rPr>
      <t>Расходы на их содержание составили 5 306,3 тыс. рублей</t>
    </r>
  </si>
  <si>
    <t>4. Расходы на их содержание составили 1 588,8 тыс. руб.</t>
  </si>
  <si>
    <t>5 306,3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</si>
</sst>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0.0;[Red]0.0"/>
    <numFmt numFmtId="175" formatCode="0.00;[Red]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9">
    <font>
      <sz val="10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0"/>
    </font>
    <font>
      <i/>
      <sz val="10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sz val="7"/>
      <name val="Arial Cyr"/>
      <family val="0"/>
    </font>
    <font>
      <b/>
      <i/>
      <sz val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1"/>
      <color indexed="10"/>
      <name val="Arial Cyr"/>
      <family val="2"/>
    </font>
    <font>
      <i/>
      <sz val="9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172" fontId="6" fillId="0" borderId="14" xfId="0" applyNumberFormat="1" applyFont="1" applyBorder="1" applyAlignment="1">
      <alignment/>
    </xf>
    <xf numFmtId="0" fontId="6" fillId="0" borderId="12" xfId="0" applyFont="1" applyBorder="1" applyAlignment="1">
      <alignment/>
    </xf>
    <xf numFmtId="173" fontId="6" fillId="0" borderId="15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3" fontId="3" fillId="0" borderId="14" xfId="0" applyNumberFormat="1" applyFont="1" applyFill="1" applyBorder="1" applyAlignment="1">
      <alignment/>
    </xf>
    <xf numFmtId="172" fontId="3" fillId="0" borderId="14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6" xfId="0" applyFont="1" applyBorder="1" applyAlignment="1">
      <alignment/>
    </xf>
    <xf numFmtId="172" fontId="6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172" fontId="6" fillId="0" borderId="13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1" fillId="0" borderId="19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3" fillId="0" borderId="1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9" fillId="0" borderId="12" xfId="0" applyFont="1" applyFill="1" applyBorder="1" applyAlignment="1">
      <alignment/>
    </xf>
    <xf numFmtId="0" fontId="11" fillId="0" borderId="21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1" fillId="0" borderId="18" xfId="0" applyFont="1" applyBorder="1" applyAlignment="1">
      <alignment/>
    </xf>
    <xf numFmtId="0" fontId="9" fillId="0" borderId="14" xfId="0" applyFont="1" applyBorder="1" applyAlignment="1">
      <alignment/>
    </xf>
    <xf numFmtId="0" fontId="3" fillId="0" borderId="2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1" fillId="0" borderId="15" xfId="0" applyFont="1" applyBorder="1" applyAlignment="1">
      <alignment/>
    </xf>
    <xf numFmtId="0" fontId="9" fillId="0" borderId="16" xfId="0" applyFont="1" applyFill="1" applyBorder="1" applyAlignment="1">
      <alignment/>
    </xf>
    <xf numFmtId="0" fontId="10" fillId="0" borderId="2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0" fillId="0" borderId="20" xfId="0" applyFont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15" xfId="0" applyFont="1" applyBorder="1" applyAlignment="1">
      <alignment/>
    </xf>
    <xf numFmtId="0" fontId="9" fillId="0" borderId="23" xfId="0" applyFont="1" applyBorder="1" applyAlignment="1">
      <alignment/>
    </xf>
    <xf numFmtId="0" fontId="3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3" fillId="0" borderId="23" xfId="0" applyFont="1" applyBorder="1" applyAlignment="1">
      <alignment/>
    </xf>
    <xf numFmtId="0" fontId="3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1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1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3" fillId="0" borderId="30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5" fillId="0" borderId="3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7" xfId="0" applyFont="1" applyBorder="1" applyAlignment="1">
      <alignment/>
    </xf>
    <xf numFmtId="0" fontId="3" fillId="0" borderId="24" xfId="0" applyFont="1" applyBorder="1" applyAlignment="1">
      <alignment/>
    </xf>
    <xf numFmtId="0" fontId="14" fillId="0" borderId="27" xfId="0" applyFont="1" applyBorder="1" applyAlignment="1">
      <alignment/>
    </xf>
    <xf numFmtId="174" fontId="6" fillId="0" borderId="27" xfId="0" applyNumberFormat="1" applyFont="1" applyBorder="1" applyAlignment="1">
      <alignment horizontal="center"/>
    </xf>
    <xf numFmtId="174" fontId="6" fillId="0" borderId="24" xfId="0" applyNumberFormat="1" applyFont="1" applyBorder="1" applyAlignment="1">
      <alignment horizontal="center"/>
    </xf>
    <xf numFmtId="175" fontId="6" fillId="0" borderId="35" xfId="0" applyNumberFormat="1" applyFont="1" applyBorder="1" applyAlignment="1">
      <alignment/>
    </xf>
    <xf numFmtId="0" fontId="14" fillId="0" borderId="26" xfId="0" applyFont="1" applyBorder="1" applyAlignment="1">
      <alignment horizontal="center"/>
    </xf>
    <xf numFmtId="174" fontId="6" fillId="0" borderId="36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6" fillId="0" borderId="36" xfId="0" applyFont="1" applyBorder="1" applyAlignment="1">
      <alignment/>
    </xf>
    <xf numFmtId="49" fontId="7" fillId="0" borderId="24" xfId="0" applyNumberFormat="1" applyFont="1" applyBorder="1" applyAlignment="1">
      <alignment horizontal="right"/>
    </xf>
    <xf numFmtId="49" fontId="7" fillId="0" borderId="27" xfId="0" applyNumberFormat="1" applyFont="1" applyBorder="1" applyAlignment="1">
      <alignment/>
    </xf>
    <xf numFmtId="49" fontId="7" fillId="0" borderId="24" xfId="0" applyNumberFormat="1" applyFont="1" applyBorder="1" applyAlignment="1">
      <alignment/>
    </xf>
    <xf numFmtId="49" fontId="6" fillId="0" borderId="27" xfId="0" applyNumberFormat="1" applyFont="1" applyBorder="1" applyAlignment="1">
      <alignment/>
    </xf>
    <xf numFmtId="49" fontId="6" fillId="0" borderId="24" xfId="0" applyNumberFormat="1" applyFont="1" applyBorder="1" applyAlignment="1">
      <alignment/>
    </xf>
    <xf numFmtId="174" fontId="6" fillId="0" borderId="36" xfId="0" applyNumberFormat="1" applyFont="1" applyBorder="1" applyAlignment="1">
      <alignment/>
    </xf>
    <xf numFmtId="175" fontId="6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6" xfId="0" applyFont="1" applyBorder="1" applyAlignment="1">
      <alignment/>
    </xf>
    <xf numFmtId="49" fontId="7" fillId="0" borderId="38" xfId="0" applyNumberFormat="1" applyFont="1" applyBorder="1" applyAlignment="1">
      <alignment horizontal="right"/>
    </xf>
    <xf numFmtId="49" fontId="7" fillId="0" borderId="16" xfId="0" applyNumberFormat="1" applyFont="1" applyBorder="1" applyAlignment="1">
      <alignment/>
    </xf>
    <xf numFmtId="49" fontId="7" fillId="0" borderId="38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49" fontId="6" fillId="0" borderId="38" xfId="0" applyNumberFormat="1" applyFont="1" applyBorder="1" applyAlignment="1">
      <alignment/>
    </xf>
    <xf numFmtId="174" fontId="6" fillId="0" borderId="39" xfId="0" applyNumberFormat="1" applyFont="1" applyBorder="1" applyAlignment="1">
      <alignment/>
    </xf>
    <xf numFmtId="174" fontId="6" fillId="0" borderId="16" xfId="0" applyNumberFormat="1" applyFont="1" applyBorder="1" applyAlignment="1">
      <alignment/>
    </xf>
    <xf numFmtId="175" fontId="6" fillId="0" borderId="40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6" fillId="0" borderId="0" xfId="0" applyFont="1" applyBorder="1" applyAlignment="1">
      <alignment/>
    </xf>
    <xf numFmtId="49" fontId="7" fillId="0" borderId="28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49" fontId="7" fillId="0" borderId="28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28" xfId="0" applyNumberFormat="1" applyFont="1" applyBorder="1" applyAlignment="1">
      <alignment/>
    </xf>
    <xf numFmtId="174" fontId="6" fillId="0" borderId="35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175" fontId="6" fillId="0" borderId="41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23" xfId="0" applyFont="1" applyBorder="1" applyAlignment="1">
      <alignment/>
    </xf>
    <xf numFmtId="49" fontId="7" fillId="0" borderId="43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/>
    </xf>
    <xf numFmtId="49" fontId="7" fillId="0" borderId="43" xfId="0" applyNumberFormat="1" applyFont="1" applyBorder="1" applyAlignment="1">
      <alignment/>
    </xf>
    <xf numFmtId="174" fontId="6" fillId="0" borderId="45" xfId="0" applyNumberFormat="1" applyFont="1" applyBorder="1" applyAlignment="1">
      <alignment/>
    </xf>
    <xf numFmtId="174" fontId="6" fillId="0" borderId="44" xfId="0" applyNumberFormat="1" applyFont="1" applyBorder="1" applyAlignment="1">
      <alignment/>
    </xf>
    <xf numFmtId="0" fontId="14" fillId="0" borderId="42" xfId="0" applyFont="1" applyBorder="1" applyAlignment="1">
      <alignment/>
    </xf>
    <xf numFmtId="49" fontId="6" fillId="0" borderId="43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174" fontId="6" fillId="0" borderId="19" xfId="0" applyNumberFormat="1" applyFont="1" applyBorder="1" applyAlignment="1">
      <alignment/>
    </xf>
    <xf numFmtId="0" fontId="14" fillId="0" borderId="29" xfId="0" applyFont="1" applyBorder="1" applyAlignment="1">
      <alignment/>
    </xf>
    <xf numFmtId="0" fontId="6" fillId="0" borderId="35" xfId="0" applyFont="1" applyBorder="1" applyAlignment="1">
      <alignment/>
    </xf>
    <xf numFmtId="49" fontId="6" fillId="0" borderId="28" xfId="0" applyNumberFormat="1" applyFont="1" applyBorder="1" applyAlignment="1">
      <alignment horizontal="right"/>
    </xf>
    <xf numFmtId="16" fontId="3" fillId="0" borderId="26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right"/>
    </xf>
    <xf numFmtId="174" fontId="6" fillId="33" borderId="36" xfId="0" applyNumberFormat="1" applyFont="1" applyFill="1" applyBorder="1" applyAlignment="1">
      <alignment/>
    </xf>
    <xf numFmtId="174" fontId="6" fillId="33" borderId="27" xfId="0" applyNumberFormat="1" applyFont="1" applyFill="1" applyBorder="1" applyAlignment="1">
      <alignment/>
    </xf>
    <xf numFmtId="175" fontId="6" fillId="0" borderId="46" xfId="0" applyNumberFormat="1" applyFont="1" applyBorder="1" applyAlignment="1">
      <alignment/>
    </xf>
    <xf numFmtId="16" fontId="3" fillId="0" borderId="29" xfId="0" applyNumberFormat="1" applyFont="1" applyBorder="1" applyAlignment="1">
      <alignment/>
    </xf>
    <xf numFmtId="174" fontId="6" fillId="33" borderId="35" xfId="0" applyNumberFormat="1" applyFont="1" applyFill="1" applyBorder="1" applyAlignment="1">
      <alignment/>
    </xf>
    <xf numFmtId="174" fontId="6" fillId="33" borderId="0" xfId="0" applyNumberFormat="1" applyFont="1" applyFill="1" applyBorder="1" applyAlignment="1">
      <alignment/>
    </xf>
    <xf numFmtId="175" fontId="6" fillId="0" borderId="47" xfId="0" applyNumberFormat="1" applyFont="1" applyBorder="1" applyAlignment="1">
      <alignment/>
    </xf>
    <xf numFmtId="0" fontId="9" fillId="0" borderId="29" xfId="0" applyFont="1" applyBorder="1" applyAlignment="1">
      <alignment/>
    </xf>
    <xf numFmtId="49" fontId="6" fillId="0" borderId="38" xfId="0" applyNumberFormat="1" applyFont="1" applyBorder="1" applyAlignment="1">
      <alignment horizontal="right"/>
    </xf>
    <xf numFmtId="174" fontId="6" fillId="33" borderId="39" xfId="0" applyNumberFormat="1" applyFont="1" applyFill="1" applyBorder="1" applyAlignment="1">
      <alignment/>
    </xf>
    <xf numFmtId="174" fontId="6" fillId="33" borderId="16" xfId="0" applyNumberFormat="1" applyFont="1" applyFill="1" applyBorder="1" applyAlignment="1">
      <alignment/>
    </xf>
    <xf numFmtId="0" fontId="9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18" xfId="0" applyFont="1" applyBorder="1" applyAlignment="1">
      <alignment/>
    </xf>
    <xf numFmtId="49" fontId="6" fillId="0" borderId="49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/>
    </xf>
    <xf numFmtId="49" fontId="6" fillId="0" borderId="49" xfId="0" applyNumberFormat="1" applyFont="1" applyBorder="1" applyAlignment="1">
      <alignment/>
    </xf>
    <xf numFmtId="174" fontId="6" fillId="33" borderId="50" xfId="0" applyNumberFormat="1" applyFont="1" applyFill="1" applyBorder="1" applyAlignment="1">
      <alignment/>
    </xf>
    <xf numFmtId="174" fontId="6" fillId="33" borderId="18" xfId="0" applyNumberFormat="1" applyFont="1" applyFill="1" applyBorder="1" applyAlignment="1">
      <alignment/>
    </xf>
    <xf numFmtId="0" fontId="8" fillId="0" borderId="29" xfId="0" applyFont="1" applyBorder="1" applyAlignment="1">
      <alignment/>
    </xf>
    <xf numFmtId="175" fontId="6" fillId="0" borderId="51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8" fillId="0" borderId="48" xfId="0" applyFont="1" applyBorder="1" applyAlignment="1">
      <alignment/>
    </xf>
    <xf numFmtId="0" fontId="6" fillId="0" borderId="50" xfId="0" applyFont="1" applyBorder="1" applyAlignment="1">
      <alignment/>
    </xf>
    <xf numFmtId="0" fontId="9" fillId="0" borderId="37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39" xfId="0" applyFont="1" applyBorder="1" applyAlignment="1">
      <alignment/>
    </xf>
    <xf numFmtId="49" fontId="6" fillId="0" borderId="52" xfId="0" applyNumberFormat="1" applyFont="1" applyBorder="1" applyAlignment="1">
      <alignment horizontal="right"/>
    </xf>
    <xf numFmtId="49" fontId="6" fillId="0" borderId="53" xfId="0" applyNumberFormat="1" applyFont="1" applyBorder="1" applyAlignment="1">
      <alignment/>
    </xf>
    <xf numFmtId="49" fontId="6" fillId="0" borderId="52" xfId="0" applyNumberFormat="1" applyFont="1" applyBorder="1" applyAlignment="1">
      <alignment/>
    </xf>
    <xf numFmtId="174" fontId="6" fillId="33" borderId="53" xfId="0" applyNumberFormat="1" applyFont="1" applyFill="1" applyBorder="1" applyAlignment="1">
      <alignment/>
    </xf>
    <xf numFmtId="174" fontId="6" fillId="33" borderId="26" xfId="0" applyNumberFormat="1" applyFont="1" applyFill="1" applyBorder="1" applyAlignment="1">
      <alignment/>
    </xf>
    <xf numFmtId="0" fontId="9" fillId="0" borderId="28" xfId="0" applyFont="1" applyBorder="1" applyAlignment="1">
      <alignment/>
    </xf>
    <xf numFmtId="174" fontId="6" fillId="33" borderId="29" xfId="0" applyNumberFormat="1" applyFont="1" applyFill="1" applyBorder="1" applyAlignment="1">
      <alignment/>
    </xf>
    <xf numFmtId="0" fontId="9" fillId="0" borderId="30" xfId="0" applyFont="1" applyBorder="1" applyAlignment="1">
      <alignment/>
    </xf>
    <xf numFmtId="0" fontId="6" fillId="0" borderId="33" xfId="0" applyFont="1" applyBorder="1" applyAlignment="1">
      <alignment/>
    </xf>
    <xf numFmtId="49" fontId="6" fillId="0" borderId="30" xfId="0" applyNumberFormat="1" applyFont="1" applyBorder="1" applyAlignment="1">
      <alignment horizontal="right"/>
    </xf>
    <xf numFmtId="49" fontId="6" fillId="0" borderId="33" xfId="0" applyNumberFormat="1" applyFont="1" applyBorder="1" applyAlignment="1">
      <alignment/>
    </xf>
    <xf numFmtId="49" fontId="6" fillId="0" borderId="30" xfId="0" applyNumberFormat="1" applyFont="1" applyBorder="1" applyAlignment="1">
      <alignment/>
    </xf>
    <xf numFmtId="174" fontId="6" fillId="33" borderId="33" xfId="0" applyNumberFormat="1" applyFont="1" applyFill="1" applyBorder="1" applyAlignment="1">
      <alignment/>
    </xf>
    <xf numFmtId="174" fontId="6" fillId="33" borderId="32" xfId="0" applyNumberFormat="1" applyFont="1" applyFill="1" applyBorder="1" applyAlignment="1">
      <alignment/>
    </xf>
    <xf numFmtId="175" fontId="6" fillId="0" borderId="54" xfId="0" applyNumberFormat="1" applyFont="1" applyBorder="1" applyAlignment="1">
      <alignment/>
    </xf>
    <xf numFmtId="174" fontId="6" fillId="33" borderId="30" xfId="0" applyNumberFormat="1" applyFont="1" applyFill="1" applyBorder="1" applyAlignment="1">
      <alignment/>
    </xf>
    <xf numFmtId="0" fontId="8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8" fillId="0" borderId="55" xfId="0" applyFont="1" applyBorder="1" applyAlignment="1">
      <alignment/>
    </xf>
    <xf numFmtId="0" fontId="0" fillId="0" borderId="34" xfId="0" applyFont="1" applyBorder="1" applyAlignment="1">
      <alignment/>
    </xf>
    <xf numFmtId="49" fontId="6" fillId="0" borderId="55" xfId="0" applyNumberFormat="1" applyFont="1" applyBorder="1" applyAlignment="1">
      <alignment horizontal="right"/>
    </xf>
    <xf numFmtId="49" fontId="6" fillId="0" borderId="34" xfId="0" applyNumberFormat="1" applyFont="1" applyBorder="1" applyAlignment="1">
      <alignment/>
    </xf>
    <xf numFmtId="49" fontId="6" fillId="0" borderId="55" xfId="0" applyNumberFormat="1" applyFont="1" applyBorder="1" applyAlignment="1">
      <alignment/>
    </xf>
    <xf numFmtId="174" fontId="6" fillId="33" borderId="34" xfId="0" applyNumberFormat="1" applyFont="1" applyFill="1" applyBorder="1" applyAlignment="1">
      <alignment/>
    </xf>
    <xf numFmtId="174" fontId="6" fillId="33" borderId="55" xfId="0" applyNumberFormat="1" applyFont="1" applyFill="1" applyBorder="1" applyAlignment="1">
      <alignment/>
    </xf>
    <xf numFmtId="175" fontId="6" fillId="0" borderId="24" xfId="0" applyNumberFormat="1" applyFont="1" applyBorder="1" applyAlignment="1">
      <alignment/>
    </xf>
    <xf numFmtId="0" fontId="6" fillId="0" borderId="28" xfId="0" applyFont="1" applyFill="1" applyBorder="1" applyAlignment="1">
      <alignment/>
    </xf>
    <xf numFmtId="175" fontId="6" fillId="0" borderId="28" xfId="0" applyNumberFormat="1" applyFont="1" applyBorder="1" applyAlignment="1">
      <alignment/>
    </xf>
    <xf numFmtId="0" fontId="6" fillId="0" borderId="22" xfId="0" applyFont="1" applyBorder="1" applyAlignment="1">
      <alignment/>
    </xf>
    <xf numFmtId="174" fontId="6" fillId="33" borderId="45" xfId="0" applyNumberFormat="1" applyFont="1" applyFill="1" applyBorder="1" applyAlignment="1">
      <alignment/>
    </xf>
    <xf numFmtId="174" fontId="6" fillId="33" borderId="22" xfId="0" applyNumberFormat="1" applyFont="1" applyFill="1" applyBorder="1" applyAlignment="1">
      <alignment/>
    </xf>
    <xf numFmtId="175" fontId="6" fillId="0" borderId="43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6" fillId="0" borderId="45" xfId="0" applyFont="1" applyBorder="1" applyAlignment="1">
      <alignment/>
    </xf>
    <xf numFmtId="174" fontId="6" fillId="33" borderId="44" xfId="0" applyNumberFormat="1" applyFont="1" applyFill="1" applyBorder="1" applyAlignment="1">
      <alignment/>
    </xf>
    <xf numFmtId="174" fontId="6" fillId="33" borderId="14" xfId="0" applyNumberFormat="1" applyFont="1" applyFill="1" applyBorder="1" applyAlignment="1">
      <alignment/>
    </xf>
    <xf numFmtId="174" fontId="6" fillId="33" borderId="43" xfId="0" applyNumberFormat="1" applyFont="1" applyFill="1" applyBorder="1" applyAlignment="1">
      <alignment/>
    </xf>
    <xf numFmtId="175" fontId="6" fillId="0" borderId="45" xfId="0" applyNumberFormat="1" applyFont="1" applyBorder="1" applyAlignment="1">
      <alignment/>
    </xf>
    <xf numFmtId="0" fontId="6" fillId="0" borderId="56" xfId="0" applyFont="1" applyBorder="1" applyAlignment="1">
      <alignment/>
    </xf>
    <xf numFmtId="174" fontId="6" fillId="0" borderId="40" xfId="0" applyNumberFormat="1" applyFont="1" applyBorder="1" applyAlignment="1">
      <alignment/>
    </xf>
    <xf numFmtId="16" fontId="8" fillId="0" borderId="57" xfId="0" applyNumberFormat="1" applyFont="1" applyBorder="1" applyAlignment="1">
      <alignment/>
    </xf>
    <xf numFmtId="174" fontId="6" fillId="33" borderId="21" xfId="0" applyNumberFormat="1" applyFont="1" applyFill="1" applyBorder="1" applyAlignment="1">
      <alignment/>
    </xf>
    <xf numFmtId="174" fontId="6" fillId="33" borderId="12" xfId="0" applyNumberFormat="1" applyFont="1" applyFill="1" applyBorder="1" applyAlignment="1">
      <alignment/>
    </xf>
    <xf numFmtId="174" fontId="6" fillId="0" borderId="47" xfId="0" applyNumberFormat="1" applyFont="1" applyBorder="1" applyAlignment="1">
      <alignment/>
    </xf>
    <xf numFmtId="174" fontId="6" fillId="33" borderId="20" xfId="0" applyNumberFormat="1" applyFont="1" applyFill="1" applyBorder="1" applyAlignment="1">
      <alignment/>
    </xf>
    <xf numFmtId="174" fontId="6" fillId="33" borderId="17" xfId="0" applyNumberFormat="1" applyFont="1" applyFill="1" applyBorder="1" applyAlignment="1">
      <alignment/>
    </xf>
    <xf numFmtId="16" fontId="8" fillId="0" borderId="58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7" xfId="0" applyFont="1" applyBorder="1" applyAlignment="1">
      <alignment/>
    </xf>
    <xf numFmtId="174" fontId="6" fillId="0" borderId="46" xfId="0" applyNumberFormat="1" applyFont="1" applyBorder="1" applyAlignment="1">
      <alignment/>
    </xf>
    <xf numFmtId="174" fontId="6" fillId="0" borderId="14" xfId="0" applyNumberFormat="1" applyFont="1" applyBorder="1" applyAlignment="1">
      <alignment/>
    </xf>
    <xf numFmtId="0" fontId="9" fillId="0" borderId="59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174" fontId="6" fillId="33" borderId="15" xfId="0" applyNumberFormat="1" applyFont="1" applyFill="1" applyBorder="1" applyAlignment="1">
      <alignment/>
    </xf>
    <xf numFmtId="0" fontId="9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62" xfId="0" applyFont="1" applyBorder="1" applyAlignment="1">
      <alignment/>
    </xf>
    <xf numFmtId="174" fontId="6" fillId="33" borderId="63" xfId="0" applyNumberFormat="1" applyFont="1" applyFill="1" applyBorder="1" applyAlignment="1">
      <alignment/>
    </xf>
    <xf numFmtId="174" fontId="6" fillId="33" borderId="61" xfId="0" applyNumberFormat="1" applyFont="1" applyFill="1" applyBorder="1" applyAlignment="1">
      <alignment/>
    </xf>
    <xf numFmtId="174" fontId="6" fillId="0" borderId="27" xfId="0" applyNumberFormat="1" applyFont="1" applyFill="1" applyBorder="1" applyAlignment="1">
      <alignment/>
    </xf>
    <xf numFmtId="174" fontId="6" fillId="33" borderId="24" xfId="0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174" fontId="6" fillId="0" borderId="0" xfId="0" applyNumberFormat="1" applyFont="1" applyFill="1" applyBorder="1" applyAlignment="1">
      <alignment/>
    </xf>
    <xf numFmtId="174" fontId="6" fillId="0" borderId="16" xfId="0" applyNumberFormat="1" applyFont="1" applyFill="1" applyBorder="1" applyAlignment="1">
      <alignment/>
    </xf>
    <xf numFmtId="174" fontId="6" fillId="33" borderId="37" xfId="0" applyNumberFormat="1" applyFont="1" applyFill="1" applyBorder="1" applyAlignment="1">
      <alignment/>
    </xf>
    <xf numFmtId="174" fontId="6" fillId="0" borderId="11" xfId="0" applyNumberFormat="1" applyFont="1" applyBorder="1" applyAlignment="1">
      <alignment/>
    </xf>
    <xf numFmtId="174" fontId="6" fillId="0" borderId="18" xfId="0" applyNumberFormat="1" applyFont="1" applyFill="1" applyBorder="1" applyAlignment="1">
      <alignment/>
    </xf>
    <xf numFmtId="174" fontId="6" fillId="33" borderId="48" xfId="0" applyNumberFormat="1" applyFont="1" applyFill="1" applyBorder="1" applyAlignment="1">
      <alignment/>
    </xf>
    <xf numFmtId="174" fontId="6" fillId="0" borderId="15" xfId="0" applyNumberFormat="1" applyFont="1" applyBorder="1" applyAlignment="1">
      <alignment/>
    </xf>
    <xf numFmtId="49" fontId="6" fillId="0" borderId="2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28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/>
    </xf>
    <xf numFmtId="174" fontId="6" fillId="0" borderId="54" xfId="0" applyNumberFormat="1" applyFont="1" applyBorder="1" applyAlignment="1">
      <alignment/>
    </xf>
    <xf numFmtId="174" fontId="6" fillId="0" borderId="41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23" xfId="0" applyFont="1" applyBorder="1" applyAlignment="1">
      <alignment/>
    </xf>
    <xf numFmtId="49" fontId="0" fillId="0" borderId="55" xfId="0" applyNumberFormat="1" applyFont="1" applyBorder="1" applyAlignment="1">
      <alignment horizontal="right"/>
    </xf>
    <xf numFmtId="49" fontId="0" fillId="0" borderId="34" xfId="0" applyNumberFormat="1" applyFont="1" applyBorder="1" applyAlignment="1">
      <alignment/>
    </xf>
    <xf numFmtId="49" fontId="0" fillId="0" borderId="55" xfId="0" applyNumberFormat="1" applyFont="1" applyBorder="1" applyAlignment="1">
      <alignment/>
    </xf>
    <xf numFmtId="174" fontId="0" fillId="0" borderId="64" xfId="0" applyNumberFormat="1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24" xfId="0" applyNumberFormat="1" applyFont="1" applyBorder="1" applyAlignment="1">
      <alignment horizontal="right"/>
    </xf>
    <xf numFmtId="49" fontId="0" fillId="0" borderId="27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28" xfId="0" applyNumberFormat="1" applyFont="1" applyBorder="1" applyAlignment="1">
      <alignment/>
    </xf>
    <xf numFmtId="174" fontId="0" fillId="0" borderId="36" xfId="0" applyNumberFormat="1" applyFont="1" applyFill="1" applyBorder="1" applyAlignment="1">
      <alignment/>
    </xf>
    <xf numFmtId="174" fontId="0" fillId="33" borderId="35" xfId="0" applyNumberFormat="1" applyFont="1" applyFill="1" applyBorder="1" applyAlignment="1">
      <alignment/>
    </xf>
    <xf numFmtId="0" fontId="9" fillId="0" borderId="65" xfId="0" applyFont="1" applyFill="1" applyBorder="1" applyAlignment="1">
      <alignment/>
    </xf>
    <xf numFmtId="0" fontId="0" fillId="0" borderId="5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49" fontId="0" fillId="0" borderId="52" xfId="0" applyNumberFormat="1" applyFont="1" applyBorder="1" applyAlignment="1">
      <alignment horizontal="right"/>
    </xf>
    <xf numFmtId="49" fontId="0" fillId="0" borderId="53" xfId="0" applyNumberFormat="1" applyFont="1" applyBorder="1" applyAlignment="1">
      <alignment/>
    </xf>
    <xf numFmtId="49" fontId="0" fillId="0" borderId="52" xfId="0" applyNumberFormat="1" applyFont="1" applyBorder="1" applyAlignment="1">
      <alignment/>
    </xf>
    <xf numFmtId="174" fontId="0" fillId="0" borderId="68" xfId="0" applyNumberFormat="1" applyFont="1" applyFill="1" applyBorder="1" applyAlignment="1">
      <alignment/>
    </xf>
    <xf numFmtId="174" fontId="0" fillId="33" borderId="63" xfId="0" applyNumberFormat="1" applyFont="1" applyFill="1" applyBorder="1" applyAlignment="1">
      <alignment/>
    </xf>
    <xf numFmtId="0" fontId="6" fillId="0" borderId="69" xfId="0" applyFont="1" applyBorder="1" applyAlignment="1">
      <alignment/>
    </xf>
    <xf numFmtId="0" fontId="6" fillId="0" borderId="70" xfId="0" applyFont="1" applyBorder="1" applyAlignment="1">
      <alignment/>
    </xf>
    <xf numFmtId="0" fontId="6" fillId="0" borderId="71" xfId="0" applyFont="1" applyBorder="1" applyAlignment="1">
      <alignment/>
    </xf>
    <xf numFmtId="174" fontId="6" fillId="0" borderId="56" xfId="0" applyNumberFormat="1" applyFont="1" applyFill="1" applyBorder="1" applyAlignment="1">
      <alignment/>
    </xf>
    <xf numFmtId="174" fontId="6" fillId="33" borderId="31" xfId="0" applyNumberFormat="1" applyFont="1" applyFill="1" applyBorder="1" applyAlignment="1">
      <alignment/>
    </xf>
    <xf numFmtId="0" fontId="6" fillId="0" borderId="72" xfId="0" applyFont="1" applyBorder="1" applyAlignment="1">
      <alignment/>
    </xf>
    <xf numFmtId="0" fontId="6" fillId="0" borderId="73" xfId="0" applyFont="1" applyBorder="1" applyAlignment="1">
      <alignment/>
    </xf>
    <xf numFmtId="174" fontId="6" fillId="0" borderId="25" xfId="0" applyNumberFormat="1" applyFont="1" applyFill="1" applyBorder="1" applyAlignment="1">
      <alignment/>
    </xf>
    <xf numFmtId="174" fontId="6" fillId="33" borderId="73" xfId="0" applyNumberFormat="1" applyFont="1" applyFill="1" applyBorder="1" applyAlignment="1">
      <alignment/>
    </xf>
    <xf numFmtId="174" fontId="6" fillId="0" borderId="74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6" xfId="0" applyBorder="1" applyAlignment="1">
      <alignment/>
    </xf>
    <xf numFmtId="174" fontId="6" fillId="0" borderId="75" xfId="0" applyNumberFormat="1" applyFont="1" applyBorder="1" applyAlignment="1">
      <alignment/>
    </xf>
    <xf numFmtId="0" fontId="0" fillId="0" borderId="59" xfId="0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49" fontId="0" fillId="0" borderId="22" xfId="0" applyNumberFormat="1" applyBorder="1" applyAlignment="1">
      <alignment/>
    </xf>
    <xf numFmtId="0" fontId="0" fillId="0" borderId="43" xfId="0" applyBorder="1" applyAlignment="1">
      <alignment horizontal="left"/>
    </xf>
    <xf numFmtId="0" fontId="0" fillId="0" borderId="23" xfId="0" applyBorder="1" applyAlignment="1">
      <alignment/>
    </xf>
    <xf numFmtId="174" fontId="6" fillId="0" borderId="51" xfId="0" applyNumberFormat="1" applyFont="1" applyBorder="1" applyAlignment="1">
      <alignment/>
    </xf>
    <xf numFmtId="0" fontId="0" fillId="0" borderId="49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Font="1" applyFill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38" xfId="0" applyBorder="1" applyAlignment="1">
      <alignment/>
    </xf>
    <xf numFmtId="172" fontId="0" fillId="0" borderId="44" xfId="0" applyNumberFormat="1" applyBorder="1" applyAlignment="1">
      <alignment/>
    </xf>
    <xf numFmtId="0" fontId="6" fillId="0" borderId="14" xfId="0" applyFont="1" applyFill="1" applyBorder="1" applyAlignment="1">
      <alignment/>
    </xf>
    <xf numFmtId="172" fontId="0" fillId="0" borderId="18" xfId="0" applyNumberFormat="1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0" fillId="0" borderId="57" xfId="0" applyBorder="1" applyAlignment="1">
      <alignment/>
    </xf>
    <xf numFmtId="0" fontId="6" fillId="0" borderId="28" xfId="0" applyFont="1" applyBorder="1" applyAlignment="1">
      <alignment horizontal="left"/>
    </xf>
    <xf numFmtId="172" fontId="0" fillId="0" borderId="14" xfId="0" applyNumberFormat="1" applyBorder="1" applyAlignment="1">
      <alignment/>
    </xf>
    <xf numFmtId="174" fontId="6" fillId="0" borderId="56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38" xfId="0" applyBorder="1" applyAlignment="1">
      <alignment horizontal="left"/>
    </xf>
    <xf numFmtId="0" fontId="6" fillId="0" borderId="10" xfId="0" applyFont="1" applyFill="1" applyBorder="1" applyAlignment="1">
      <alignment/>
    </xf>
    <xf numFmtId="0" fontId="0" fillId="0" borderId="71" xfId="0" applyBorder="1" applyAlignment="1">
      <alignment/>
    </xf>
    <xf numFmtId="0" fontId="0" fillId="0" borderId="30" xfId="0" applyBorder="1" applyAlignment="1">
      <alignment/>
    </xf>
    <xf numFmtId="49" fontId="0" fillId="0" borderId="33" xfId="0" applyNumberFormat="1" applyBorder="1" applyAlignment="1">
      <alignment/>
    </xf>
    <xf numFmtId="0" fontId="0" fillId="0" borderId="28" xfId="0" applyBorder="1" applyAlignment="1">
      <alignment horizontal="left"/>
    </xf>
    <xf numFmtId="0" fontId="6" fillId="0" borderId="23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49" fontId="6" fillId="0" borderId="38" xfId="0" applyNumberFormat="1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/>
    </xf>
    <xf numFmtId="49" fontId="6" fillId="0" borderId="38" xfId="0" applyNumberFormat="1" applyFont="1" applyFill="1" applyBorder="1" applyAlignment="1">
      <alignment/>
    </xf>
    <xf numFmtId="49" fontId="6" fillId="0" borderId="38" xfId="0" applyNumberFormat="1" applyFont="1" applyFill="1" applyBorder="1" applyAlignment="1">
      <alignment horizontal="left"/>
    </xf>
    <xf numFmtId="0" fontId="6" fillId="0" borderId="48" xfId="0" applyFont="1" applyFill="1" applyBorder="1" applyAlignment="1">
      <alignment/>
    </xf>
    <xf numFmtId="49" fontId="6" fillId="0" borderId="49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/>
    </xf>
    <xf numFmtId="49" fontId="6" fillId="0" borderId="49" xfId="0" applyNumberFormat="1" applyFont="1" applyFill="1" applyBorder="1" applyAlignment="1">
      <alignment horizontal="left"/>
    </xf>
    <xf numFmtId="49" fontId="0" fillId="0" borderId="28" xfId="0" applyNumberFormat="1" applyFont="1" applyFill="1" applyBorder="1" applyAlignment="1">
      <alignment horizontal="left"/>
    </xf>
    <xf numFmtId="174" fontId="0" fillId="0" borderId="0" xfId="0" applyNumberFormat="1" applyFont="1" applyFill="1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/>
    </xf>
    <xf numFmtId="0" fontId="6" fillId="0" borderId="49" xfId="0" applyFont="1" applyBorder="1" applyAlignment="1">
      <alignment horizontal="left"/>
    </xf>
    <xf numFmtId="0" fontId="0" fillId="0" borderId="76" xfId="0" applyBorder="1" applyAlignment="1">
      <alignment/>
    </xf>
    <xf numFmtId="0" fontId="0" fillId="0" borderId="14" xfId="0" applyBorder="1" applyAlignment="1">
      <alignment horizontal="left"/>
    </xf>
    <xf numFmtId="49" fontId="6" fillId="0" borderId="28" xfId="0" applyNumberFormat="1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30" xfId="0" applyBorder="1" applyAlignment="1">
      <alignment horizontal="left"/>
    </xf>
    <xf numFmtId="0" fontId="0" fillId="0" borderId="33" xfId="0" applyBorder="1" applyAlignment="1">
      <alignment/>
    </xf>
    <xf numFmtId="0" fontId="6" fillId="0" borderId="27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right"/>
    </xf>
    <xf numFmtId="49" fontId="6" fillId="0" borderId="24" xfId="0" applyNumberFormat="1" applyFont="1" applyFill="1" applyBorder="1" applyAlignment="1">
      <alignment horizontal="left"/>
    </xf>
    <xf numFmtId="49" fontId="6" fillId="0" borderId="49" xfId="0" applyNumberFormat="1" applyFont="1" applyFill="1" applyBorder="1" applyAlignment="1">
      <alignment horizontal="right"/>
    </xf>
    <xf numFmtId="174" fontId="6" fillId="0" borderId="20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49" fontId="0" fillId="0" borderId="43" xfId="0" applyNumberFormat="1" applyFont="1" applyFill="1" applyBorder="1" applyAlignment="1">
      <alignment horizontal="right"/>
    </xf>
    <xf numFmtId="49" fontId="0" fillId="0" borderId="22" xfId="0" applyNumberFormat="1" applyFont="1" applyFill="1" applyBorder="1" applyAlignment="1">
      <alignment/>
    </xf>
    <xf numFmtId="49" fontId="0" fillId="0" borderId="43" xfId="0" applyNumberFormat="1" applyFont="1" applyFill="1" applyBorder="1" applyAlignment="1">
      <alignment horizontal="left"/>
    </xf>
    <xf numFmtId="175" fontId="0" fillId="0" borderId="35" xfId="0" applyNumberFormat="1" applyFont="1" applyBorder="1" applyAlignment="1">
      <alignment/>
    </xf>
    <xf numFmtId="49" fontId="0" fillId="0" borderId="49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/>
    </xf>
    <xf numFmtId="49" fontId="0" fillId="0" borderId="49" xfId="0" applyNumberFormat="1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49" fontId="0" fillId="0" borderId="52" xfId="0" applyNumberFormat="1" applyFont="1" applyFill="1" applyBorder="1" applyAlignment="1">
      <alignment horizontal="right"/>
    </xf>
    <xf numFmtId="49" fontId="0" fillId="0" borderId="53" xfId="0" applyNumberFormat="1" applyFont="1" applyFill="1" applyBorder="1" applyAlignment="1">
      <alignment/>
    </xf>
    <xf numFmtId="49" fontId="0" fillId="0" borderId="52" xfId="0" applyNumberFormat="1" applyFont="1" applyFill="1" applyBorder="1" applyAlignment="1">
      <alignment/>
    </xf>
    <xf numFmtId="49" fontId="0" fillId="0" borderId="52" xfId="0" applyNumberFormat="1" applyFont="1" applyFill="1" applyBorder="1" applyAlignment="1">
      <alignment horizontal="left"/>
    </xf>
    <xf numFmtId="174" fontId="0" fillId="33" borderId="61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49" fontId="0" fillId="0" borderId="49" xfId="0" applyNumberFormat="1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36" xfId="0" applyFont="1" applyBorder="1" applyAlignment="1">
      <alignment/>
    </xf>
    <xf numFmtId="49" fontId="6" fillId="0" borderId="24" xfId="0" applyNumberFormat="1" applyFont="1" applyBorder="1" applyAlignment="1">
      <alignment horizontal="left"/>
    </xf>
    <xf numFmtId="0" fontId="0" fillId="0" borderId="45" xfId="0" applyFont="1" applyBorder="1" applyAlignment="1">
      <alignment/>
    </xf>
    <xf numFmtId="0" fontId="0" fillId="0" borderId="22" xfId="0" applyFont="1" applyBorder="1" applyAlignment="1">
      <alignment/>
    </xf>
    <xf numFmtId="49" fontId="1" fillId="0" borderId="43" xfId="0" applyNumberFormat="1" applyFont="1" applyBorder="1" applyAlignment="1">
      <alignment horizontal="right"/>
    </xf>
    <xf numFmtId="49" fontId="0" fillId="0" borderId="43" xfId="0" applyNumberFormat="1" applyFont="1" applyBorder="1" applyAlignment="1">
      <alignment/>
    </xf>
    <xf numFmtId="49" fontId="0" fillId="0" borderId="43" xfId="0" applyNumberFormat="1" applyFont="1" applyBorder="1" applyAlignment="1">
      <alignment horizontal="left"/>
    </xf>
    <xf numFmtId="174" fontId="0" fillId="33" borderId="43" xfId="0" applyNumberFormat="1" applyFont="1" applyFill="1" applyBorder="1" applyAlignment="1">
      <alignment/>
    </xf>
    <xf numFmtId="174" fontId="0" fillId="33" borderId="45" xfId="0" applyNumberFormat="1" applyFont="1" applyFill="1" applyBorder="1" applyAlignment="1">
      <alignment/>
    </xf>
    <xf numFmtId="175" fontId="0" fillId="0" borderId="45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49" fontId="1" fillId="0" borderId="30" xfId="0" applyNumberFormat="1" applyFont="1" applyBorder="1" applyAlignment="1">
      <alignment horizontal="right"/>
    </xf>
    <xf numFmtId="49" fontId="0" fillId="0" borderId="30" xfId="0" applyNumberFormat="1" applyFont="1" applyBorder="1" applyAlignment="1">
      <alignment/>
    </xf>
    <xf numFmtId="49" fontId="0" fillId="0" borderId="30" xfId="0" applyNumberFormat="1" applyFont="1" applyBorder="1" applyAlignment="1">
      <alignment horizontal="left"/>
    </xf>
    <xf numFmtId="174" fontId="0" fillId="33" borderId="30" xfId="0" applyNumberFormat="1" applyFont="1" applyFill="1" applyBorder="1" applyAlignment="1">
      <alignment/>
    </xf>
    <xf numFmtId="174" fontId="0" fillId="33" borderId="56" xfId="0" applyNumberFormat="1" applyFont="1" applyFill="1" applyBorder="1" applyAlignment="1">
      <alignment/>
    </xf>
    <xf numFmtId="175" fontId="0" fillId="0" borderId="56" xfId="0" applyNumberFormat="1" applyFont="1" applyBorder="1" applyAlignment="1">
      <alignment/>
    </xf>
    <xf numFmtId="49" fontId="0" fillId="0" borderId="55" xfId="0" applyNumberFormat="1" applyFont="1" applyBorder="1" applyAlignment="1">
      <alignment horizontal="left"/>
    </xf>
    <xf numFmtId="174" fontId="0" fillId="33" borderId="64" xfId="0" applyNumberFormat="1" applyFont="1" applyFill="1" applyBorder="1" applyAlignment="1">
      <alignment/>
    </xf>
    <xf numFmtId="174" fontId="0" fillId="33" borderId="66" xfId="0" applyNumberFormat="1" applyFont="1" applyFill="1" applyBorder="1" applyAlignment="1">
      <alignment/>
    </xf>
    <xf numFmtId="175" fontId="0" fillId="0" borderId="64" xfId="0" applyNumberFormat="1" applyFont="1" applyBorder="1" applyAlignment="1">
      <alignment/>
    </xf>
    <xf numFmtId="49" fontId="1" fillId="0" borderId="55" xfId="0" applyNumberFormat="1" applyFont="1" applyBorder="1" applyAlignment="1">
      <alignment horizontal="right"/>
    </xf>
    <xf numFmtId="49" fontId="1" fillId="0" borderId="28" xfId="0" applyNumberFormat="1" applyFont="1" applyBorder="1" applyAlignment="1">
      <alignment horizontal="right"/>
    </xf>
    <xf numFmtId="49" fontId="0" fillId="0" borderId="28" xfId="0" applyNumberFormat="1" applyFont="1" applyBorder="1" applyAlignment="1">
      <alignment horizontal="left"/>
    </xf>
    <xf numFmtId="174" fontId="0" fillId="33" borderId="21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49" fontId="1" fillId="0" borderId="24" xfId="0" applyNumberFormat="1" applyFont="1" applyBorder="1" applyAlignment="1">
      <alignment horizontal="right"/>
    </xf>
    <xf numFmtId="49" fontId="0" fillId="0" borderId="24" xfId="0" applyNumberFormat="1" applyFont="1" applyBorder="1" applyAlignment="1">
      <alignment horizontal="left"/>
    </xf>
    <xf numFmtId="174" fontId="0" fillId="33" borderId="36" xfId="0" applyNumberFormat="1" applyFont="1" applyFill="1" applyBorder="1" applyAlignment="1">
      <alignment/>
    </xf>
    <xf numFmtId="174" fontId="0" fillId="33" borderId="25" xfId="0" applyNumberFormat="1" applyFont="1" applyFill="1" applyBorder="1" applyAlignment="1">
      <alignment/>
    </xf>
    <xf numFmtId="175" fontId="0" fillId="0" borderId="74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2" xfId="0" applyFont="1" applyBorder="1" applyAlignment="1">
      <alignment/>
    </xf>
    <xf numFmtId="49" fontId="1" fillId="0" borderId="52" xfId="0" applyNumberFormat="1" applyFont="1" applyBorder="1" applyAlignment="1">
      <alignment horizontal="right"/>
    </xf>
    <xf numFmtId="49" fontId="0" fillId="0" borderId="52" xfId="0" applyNumberFormat="1" applyFont="1" applyBorder="1" applyAlignment="1">
      <alignment horizontal="left"/>
    </xf>
    <xf numFmtId="174" fontId="0" fillId="33" borderId="68" xfId="0" applyNumberFormat="1" applyFont="1" applyFill="1" applyBorder="1" applyAlignment="1">
      <alignment/>
    </xf>
    <xf numFmtId="175" fontId="0" fillId="0" borderId="54" xfId="0" applyNumberFormat="1" applyFont="1" applyBorder="1" applyAlignment="1">
      <alignment/>
    </xf>
    <xf numFmtId="16" fontId="3" fillId="0" borderId="76" xfId="0" applyNumberFormat="1" applyFont="1" applyBorder="1" applyAlignment="1">
      <alignment/>
    </xf>
    <xf numFmtId="174" fontId="6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0" fillId="0" borderId="38" xfId="0" applyNumberFormat="1" applyBorder="1" applyAlignment="1">
      <alignment horizontal="right"/>
    </xf>
    <xf numFmtId="49" fontId="0" fillId="0" borderId="49" xfId="0" applyNumberFormat="1" applyBorder="1" applyAlignment="1">
      <alignment horizontal="right"/>
    </xf>
    <xf numFmtId="0" fontId="6" fillId="0" borderId="52" xfId="0" applyFont="1" applyBorder="1" applyAlignment="1">
      <alignment horizontal="left"/>
    </xf>
    <xf numFmtId="0" fontId="6" fillId="0" borderId="63" xfId="0" applyFont="1" applyBorder="1" applyAlignment="1">
      <alignment/>
    </xf>
    <xf numFmtId="16" fontId="3" fillId="0" borderId="57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174" fontId="6" fillId="33" borderId="11" xfId="0" applyNumberFormat="1" applyFont="1" applyFill="1" applyBorder="1" applyAlignment="1">
      <alignment/>
    </xf>
    <xf numFmtId="16" fontId="3" fillId="0" borderId="58" xfId="0" applyNumberFormat="1" applyFont="1" applyBorder="1" applyAlignment="1">
      <alignment/>
    </xf>
    <xf numFmtId="16" fontId="3" fillId="0" borderId="59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49" fontId="0" fillId="0" borderId="38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4" fontId="0" fillId="33" borderId="10" xfId="0" applyNumberFormat="1" applyFont="1" applyFill="1" applyBorder="1" applyAlignment="1">
      <alignment/>
    </xf>
    <xf numFmtId="174" fontId="0" fillId="33" borderId="17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172" fontId="7" fillId="0" borderId="33" xfId="0" applyNumberFormat="1" applyFont="1" applyFill="1" applyBorder="1" applyAlignment="1">
      <alignment/>
    </xf>
    <xf numFmtId="174" fontId="6" fillId="33" borderId="7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174" fontId="11" fillId="0" borderId="14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74" fontId="11" fillId="0" borderId="0" xfId="0" applyNumberFormat="1" applyFont="1" applyBorder="1" applyAlignment="1">
      <alignment horizontal="left"/>
    </xf>
    <xf numFmtId="174" fontId="0" fillId="33" borderId="65" xfId="0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/>
    </xf>
    <xf numFmtId="174" fontId="0" fillId="33" borderId="53" xfId="0" applyNumberFormat="1" applyFon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6" fillId="0" borderId="24" xfId="0" applyFont="1" applyBorder="1" applyAlignment="1">
      <alignment horizontal="left"/>
    </xf>
    <xf numFmtId="172" fontId="6" fillId="0" borderId="27" xfId="0" applyNumberFormat="1" applyFont="1" applyBorder="1" applyAlignment="1">
      <alignment/>
    </xf>
    <xf numFmtId="0" fontId="0" fillId="0" borderId="52" xfId="0" applyBorder="1" applyAlignment="1">
      <alignment/>
    </xf>
    <xf numFmtId="49" fontId="0" fillId="0" borderId="53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52" xfId="0" applyBorder="1" applyAlignment="1">
      <alignment horizontal="left"/>
    </xf>
    <xf numFmtId="172" fontId="6" fillId="0" borderId="73" xfId="0" applyNumberFormat="1" applyFont="1" applyBorder="1" applyAlignment="1">
      <alignment/>
    </xf>
    <xf numFmtId="172" fontId="0" fillId="0" borderId="63" xfId="0" applyNumberFormat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70" xfId="0" applyBorder="1" applyAlignment="1">
      <alignment/>
    </xf>
    <xf numFmtId="172" fontId="0" fillId="0" borderId="31" xfId="0" applyNumberFormat="1" applyBorder="1" applyAlignment="1">
      <alignment/>
    </xf>
    <xf numFmtId="172" fontId="0" fillId="0" borderId="7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76" xfId="0" applyFont="1" applyBorder="1" applyAlignment="1">
      <alignment/>
    </xf>
    <xf numFmtId="0" fontId="0" fillId="0" borderId="63" xfId="0" applyBorder="1" applyAlignment="1">
      <alignment/>
    </xf>
    <xf numFmtId="0" fontId="0" fillId="0" borderId="53" xfId="0" applyFont="1" applyFill="1" applyBorder="1" applyAlignment="1">
      <alignment/>
    </xf>
    <xf numFmtId="172" fontId="6" fillId="0" borderId="26" xfId="0" applyNumberFormat="1" applyFont="1" applyBorder="1" applyAlignment="1">
      <alignment/>
    </xf>
    <xf numFmtId="172" fontId="6" fillId="0" borderId="29" xfId="0" applyNumberFormat="1" applyFont="1" applyBorder="1" applyAlignment="1">
      <alignment/>
    </xf>
    <xf numFmtId="172" fontId="0" fillId="0" borderId="76" xfId="0" applyNumberFormat="1" applyBorder="1" applyAlignment="1">
      <alignment/>
    </xf>
    <xf numFmtId="172" fontId="0" fillId="0" borderId="37" xfId="0" applyNumberFormat="1" applyFont="1" applyBorder="1" applyAlignment="1">
      <alignment/>
    </xf>
    <xf numFmtId="172" fontId="0" fillId="0" borderId="77" xfId="0" applyNumberFormat="1" applyBorder="1" applyAlignment="1">
      <alignment/>
    </xf>
    <xf numFmtId="49" fontId="6" fillId="0" borderId="16" xfId="0" applyNumberFormat="1" applyFont="1" applyFill="1" applyBorder="1" applyAlignment="1">
      <alignment horizontal="right"/>
    </xf>
    <xf numFmtId="49" fontId="6" fillId="0" borderId="18" xfId="0" applyNumberFormat="1" applyFont="1" applyFill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49" fontId="0" fillId="0" borderId="22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6" fillId="0" borderId="16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right"/>
    </xf>
    <xf numFmtId="49" fontId="0" fillId="0" borderId="53" xfId="0" applyNumberFormat="1" applyFont="1" applyFill="1" applyBorder="1" applyAlignment="1">
      <alignment horizontal="right"/>
    </xf>
    <xf numFmtId="49" fontId="6" fillId="0" borderId="1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6" fillId="0" borderId="53" xfId="0" applyNumberFormat="1" applyFont="1" applyBorder="1" applyAlignment="1">
      <alignment horizontal="right"/>
    </xf>
    <xf numFmtId="49" fontId="6" fillId="0" borderId="27" xfId="0" applyNumberFormat="1" applyFont="1" applyBorder="1" applyAlignment="1">
      <alignment horizontal="right"/>
    </xf>
    <xf numFmtId="49" fontId="6" fillId="0" borderId="33" xfId="0" applyNumberFormat="1" applyFont="1" applyBorder="1" applyAlignment="1">
      <alignment horizontal="right"/>
    </xf>
    <xf numFmtId="49" fontId="6" fillId="0" borderId="34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right"/>
    </xf>
    <xf numFmtId="49" fontId="0" fillId="0" borderId="34" xfId="0" applyNumberFormat="1" applyFont="1" applyBorder="1" applyAlignment="1">
      <alignment horizontal="right"/>
    </xf>
    <xf numFmtId="49" fontId="0" fillId="0" borderId="27" xfId="0" applyNumberFormat="1" applyFont="1" applyBorder="1" applyAlignment="1">
      <alignment horizontal="right"/>
    </xf>
    <xf numFmtId="49" fontId="0" fillId="0" borderId="53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 horizontal="right"/>
    </xf>
    <xf numFmtId="49" fontId="0" fillId="0" borderId="33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53" xfId="0" applyFont="1" applyBorder="1" applyAlignment="1">
      <alignment horizontal="right"/>
    </xf>
    <xf numFmtId="49" fontId="0" fillId="0" borderId="16" xfId="0" applyNumberFormat="1" applyFont="1" applyFill="1" applyBorder="1" applyAlignment="1">
      <alignment horizontal="right"/>
    </xf>
    <xf numFmtId="0" fontId="9" fillId="0" borderId="15" xfId="0" applyFont="1" applyBorder="1" applyAlignment="1">
      <alignment/>
    </xf>
    <xf numFmtId="49" fontId="0" fillId="0" borderId="30" xfId="0" applyNumberFormat="1" applyFont="1" applyFill="1" applyBorder="1" applyAlignment="1">
      <alignment horizontal="left"/>
    </xf>
    <xf numFmtId="174" fontId="0" fillId="0" borderId="33" xfId="0" applyNumberFormat="1" applyFont="1" applyFill="1" applyBorder="1" applyAlignment="1">
      <alignment/>
    </xf>
    <xf numFmtId="174" fontId="0" fillId="0" borderId="18" xfId="0" applyNumberFormat="1" applyFont="1" applyFill="1" applyBorder="1" applyAlignment="1">
      <alignment/>
    </xf>
    <xf numFmtId="49" fontId="6" fillId="0" borderId="65" xfId="0" applyNumberFormat="1" applyFont="1" applyFill="1" applyBorder="1" applyAlignment="1">
      <alignment/>
    </xf>
    <xf numFmtId="49" fontId="6" fillId="0" borderId="55" xfId="0" applyNumberFormat="1" applyFont="1" applyFill="1" applyBorder="1" applyAlignment="1">
      <alignment/>
    </xf>
    <xf numFmtId="49" fontId="7" fillId="0" borderId="71" xfId="0" applyNumberFormat="1" applyFont="1" applyFill="1" applyBorder="1" applyAlignment="1">
      <alignment/>
    </xf>
    <xf numFmtId="174" fontId="6" fillId="0" borderId="37" xfId="0" applyNumberFormat="1" applyFont="1" applyFill="1" applyBorder="1" applyAlignment="1">
      <alignment/>
    </xf>
    <xf numFmtId="174" fontId="6" fillId="0" borderId="48" xfId="0" applyNumberFormat="1" applyFont="1" applyFill="1" applyBorder="1" applyAlignment="1">
      <alignment/>
    </xf>
    <xf numFmtId="174" fontId="0" fillId="0" borderId="76" xfId="0" applyNumberFormat="1" applyFont="1" applyFill="1" applyBorder="1" applyAlignment="1">
      <alignment/>
    </xf>
    <xf numFmtId="174" fontId="0" fillId="0" borderId="58" xfId="0" applyNumberFormat="1" applyFont="1" applyFill="1" applyBorder="1" applyAlignment="1">
      <alignment/>
    </xf>
    <xf numFmtId="174" fontId="0" fillId="0" borderId="42" xfId="0" applyNumberFormat="1" applyFont="1" applyFill="1" applyBorder="1" applyAlignment="1">
      <alignment/>
    </xf>
    <xf numFmtId="174" fontId="6" fillId="0" borderId="29" xfId="0" applyNumberFormat="1" applyFont="1" applyFill="1" applyBorder="1" applyAlignment="1">
      <alignment/>
    </xf>
    <xf numFmtId="174" fontId="0" fillId="0" borderId="59" xfId="0" applyNumberFormat="1" applyFont="1" applyFill="1" applyBorder="1" applyAlignment="1">
      <alignment/>
    </xf>
    <xf numFmtId="174" fontId="0" fillId="0" borderId="60" xfId="0" applyNumberFormat="1" applyFont="1" applyFill="1" applyBorder="1" applyAlignment="1">
      <alignment/>
    </xf>
    <xf numFmtId="174" fontId="6" fillId="33" borderId="69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49" fontId="7" fillId="0" borderId="30" xfId="0" applyNumberFormat="1" applyFont="1" applyFill="1" applyBorder="1" applyAlignment="1">
      <alignment/>
    </xf>
    <xf numFmtId="49" fontId="6" fillId="0" borderId="4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/>
    </xf>
    <xf numFmtId="49" fontId="0" fillId="0" borderId="48" xfId="0" applyNumberFormat="1" applyFont="1" applyFill="1" applyBorder="1" applyAlignment="1">
      <alignment/>
    </xf>
    <xf numFmtId="49" fontId="0" fillId="0" borderId="77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/>
    </xf>
    <xf numFmtId="49" fontId="0" fillId="0" borderId="53" xfId="0" applyNumberFormat="1" applyFont="1" applyFill="1" applyBorder="1" applyAlignment="1">
      <alignment horizontal="left"/>
    </xf>
    <xf numFmtId="49" fontId="7" fillId="0" borderId="3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1" fillId="0" borderId="52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9" fillId="0" borderId="12" xfId="0" applyFont="1" applyBorder="1" applyAlignment="1">
      <alignment/>
    </xf>
    <xf numFmtId="172" fontId="18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20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20" fillId="0" borderId="11" xfId="0" applyFont="1" applyBorder="1" applyAlignment="1">
      <alignment/>
    </xf>
    <xf numFmtId="172" fontId="0" fillId="0" borderId="16" xfId="0" applyNumberFormat="1" applyBorder="1" applyAlignment="1">
      <alignment horizontal="center"/>
    </xf>
    <xf numFmtId="0" fontId="2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20" fillId="0" borderId="15" xfId="0" applyFont="1" applyBorder="1" applyAlignment="1">
      <alignment/>
    </xf>
    <xf numFmtId="0" fontId="0" fillId="0" borderId="18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172" fontId="0" fillId="0" borderId="13" xfId="0" applyNumberFormat="1" applyBorder="1" applyAlignment="1">
      <alignment/>
    </xf>
    <xf numFmtId="172" fontId="6" fillId="0" borderId="13" xfId="0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172" fontId="6" fillId="0" borderId="14" xfId="0" applyNumberFormat="1" applyFont="1" applyBorder="1" applyAlignment="1">
      <alignment/>
    </xf>
    <xf numFmtId="175" fontId="6" fillId="0" borderId="55" xfId="0" applyNumberFormat="1" applyFont="1" applyBorder="1" applyAlignment="1">
      <alignment/>
    </xf>
    <xf numFmtId="0" fontId="6" fillId="0" borderId="0" xfId="0" applyFont="1" applyAlignment="1">
      <alignment/>
    </xf>
    <xf numFmtId="174" fontId="6" fillId="0" borderId="26" xfId="0" applyNumberFormat="1" applyFont="1" applyFill="1" applyBorder="1" applyAlignment="1">
      <alignment/>
    </xf>
    <xf numFmtId="0" fontId="3" fillId="0" borderId="55" xfId="0" applyFont="1" applyBorder="1" applyAlignment="1">
      <alignment horizontal="center"/>
    </xf>
    <xf numFmtId="49" fontId="6" fillId="0" borderId="34" xfId="0" applyNumberFormat="1" applyFont="1" applyFill="1" applyBorder="1" applyAlignment="1">
      <alignment/>
    </xf>
    <xf numFmtId="49" fontId="6" fillId="0" borderId="55" xfId="0" applyNumberFormat="1" applyFont="1" applyFill="1" applyBorder="1" applyAlignment="1">
      <alignment horizontal="left"/>
    </xf>
    <xf numFmtId="0" fontId="14" fillId="0" borderId="57" xfId="0" applyFont="1" applyBorder="1" applyAlignment="1">
      <alignment/>
    </xf>
    <xf numFmtId="49" fontId="0" fillId="0" borderId="33" xfId="0" applyNumberFormat="1" applyBorder="1" applyAlignment="1">
      <alignment horizontal="right"/>
    </xf>
    <xf numFmtId="174" fontId="6" fillId="0" borderId="22" xfId="0" applyNumberFormat="1" applyFont="1" applyFill="1" applyBorder="1" applyAlignment="1">
      <alignment/>
    </xf>
    <xf numFmtId="174" fontId="6" fillId="33" borderId="42" xfId="0" applyNumberFormat="1" applyFont="1" applyFill="1" applyBorder="1" applyAlignment="1">
      <alignment/>
    </xf>
    <xf numFmtId="174" fontId="6" fillId="0" borderId="29" xfId="0" applyNumberFormat="1" applyFont="1" applyBorder="1" applyAlignment="1">
      <alignment/>
    </xf>
    <xf numFmtId="174" fontId="0" fillId="33" borderId="29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6" fillId="0" borderId="48" xfId="0" applyFont="1" applyBorder="1" applyAlignment="1">
      <alignment/>
    </xf>
    <xf numFmtId="49" fontId="6" fillId="0" borderId="55" xfId="0" applyNumberFormat="1" applyFont="1" applyFill="1" applyBorder="1" applyAlignment="1">
      <alignment horizontal="right"/>
    </xf>
    <xf numFmtId="49" fontId="6" fillId="0" borderId="34" xfId="0" applyNumberFormat="1" applyFont="1" applyFill="1" applyBorder="1" applyAlignment="1">
      <alignment horizontal="right"/>
    </xf>
    <xf numFmtId="0" fontId="6" fillId="0" borderId="65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48" xfId="0" applyBorder="1" applyAlignment="1">
      <alignment/>
    </xf>
    <xf numFmtId="0" fontId="8" fillId="0" borderId="37" xfId="0" applyFont="1" applyBorder="1" applyAlignment="1">
      <alignment/>
    </xf>
    <xf numFmtId="0" fontId="6" fillId="0" borderId="60" xfId="0" applyFont="1" applyBorder="1" applyAlignment="1">
      <alignment/>
    </xf>
    <xf numFmtId="49" fontId="6" fillId="0" borderId="36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/>
    </xf>
    <xf numFmtId="16" fontId="9" fillId="0" borderId="78" xfId="0" applyNumberFormat="1" applyFont="1" applyBorder="1" applyAlignment="1">
      <alignment/>
    </xf>
    <xf numFmtId="174" fontId="6" fillId="33" borderId="25" xfId="0" applyNumberFormat="1" applyFont="1" applyFill="1" applyBorder="1" applyAlignment="1">
      <alignment/>
    </xf>
    <xf numFmtId="0" fontId="8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6" fillId="0" borderId="77" xfId="0" applyFont="1" applyBorder="1" applyAlignment="1">
      <alignment/>
    </xf>
    <xf numFmtId="49" fontId="7" fillId="0" borderId="52" xfId="0" applyNumberFormat="1" applyFont="1" applyBorder="1" applyAlignment="1">
      <alignment horizontal="right"/>
    </xf>
    <xf numFmtId="174" fontId="6" fillId="33" borderId="77" xfId="0" applyNumberFormat="1" applyFont="1" applyFill="1" applyBorder="1" applyAlignment="1">
      <alignment/>
    </xf>
    <xf numFmtId="0" fontId="21" fillId="0" borderId="28" xfId="42" applyBorder="1" applyAlignment="1" applyProtection="1">
      <alignment/>
      <protection/>
    </xf>
    <xf numFmtId="172" fontId="11" fillId="0" borderId="14" xfId="0" applyNumberFormat="1" applyFont="1" applyBorder="1" applyAlignment="1">
      <alignment horizontal="right"/>
    </xf>
    <xf numFmtId="172" fontId="6" fillId="0" borderId="14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4" fontId="3" fillId="0" borderId="26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172" fontId="0" fillId="0" borderId="11" xfId="0" applyNumberFormat="1" applyFont="1" applyBorder="1" applyAlignment="1">
      <alignment/>
    </xf>
    <xf numFmtId="0" fontId="3" fillId="0" borderId="23" xfId="0" applyFont="1" applyBorder="1" applyAlignment="1">
      <alignment/>
    </xf>
    <xf numFmtId="49" fontId="6" fillId="0" borderId="22" xfId="0" applyNumberFormat="1" applyFont="1" applyBorder="1" applyAlignment="1">
      <alignment horizontal="center"/>
    </xf>
    <xf numFmtId="174" fontId="6" fillId="0" borderId="13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7" xfId="0" applyFont="1" applyBorder="1" applyAlignment="1">
      <alignment/>
    </xf>
    <xf numFmtId="172" fontId="6" fillId="0" borderId="0" xfId="0" applyNumberFormat="1" applyFont="1" applyBorder="1" applyAlignment="1">
      <alignment/>
    </xf>
    <xf numFmtId="0" fontId="6" fillId="0" borderId="79" xfId="0" applyFont="1" applyFill="1" applyBorder="1" applyAlignment="1">
      <alignment/>
    </xf>
    <xf numFmtId="0" fontId="6" fillId="0" borderId="79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38" xfId="0" applyFont="1" applyBorder="1" applyAlignment="1">
      <alignment horizontal="left"/>
    </xf>
    <xf numFmtId="0" fontId="6" fillId="0" borderId="12" xfId="0" applyFont="1" applyFill="1" applyBorder="1" applyAlignment="1">
      <alignment/>
    </xf>
    <xf numFmtId="0" fontId="14" fillId="0" borderId="32" xfId="0" applyFont="1" applyBorder="1" applyAlignment="1">
      <alignment/>
    </xf>
    <xf numFmtId="0" fontId="6" fillId="0" borderId="71" xfId="0" applyFont="1" applyFill="1" applyBorder="1" applyAlignment="1">
      <alignment/>
    </xf>
    <xf numFmtId="0" fontId="6" fillId="0" borderId="30" xfId="0" applyFont="1" applyBorder="1" applyAlignment="1">
      <alignment horizontal="left"/>
    </xf>
    <xf numFmtId="49" fontId="6" fillId="0" borderId="26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 horizontal="left"/>
    </xf>
    <xf numFmtId="0" fontId="9" fillId="0" borderId="42" xfId="0" applyFont="1" applyBorder="1" applyAlignment="1">
      <alignment/>
    </xf>
    <xf numFmtId="0" fontId="9" fillId="0" borderId="32" xfId="0" applyFont="1" applyBorder="1" applyAlignment="1">
      <alignment/>
    </xf>
    <xf numFmtId="49" fontId="6" fillId="0" borderId="33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 horizontal="left"/>
    </xf>
    <xf numFmtId="174" fontId="6" fillId="33" borderId="79" xfId="0" applyNumberFormat="1" applyFont="1" applyFill="1" applyBorder="1" applyAlignment="1">
      <alignment/>
    </xf>
    <xf numFmtId="174" fontId="6" fillId="0" borderId="64" xfId="0" applyNumberFormat="1" applyFont="1" applyBorder="1" applyAlignment="1">
      <alignment/>
    </xf>
    <xf numFmtId="174" fontId="0" fillId="0" borderId="16" xfId="0" applyNumberFormat="1" applyFont="1" applyFill="1" applyBorder="1" applyAlignment="1">
      <alignment/>
    </xf>
    <xf numFmtId="174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174" fontId="0" fillId="33" borderId="48" xfId="0" applyNumberFormat="1" applyFont="1" applyFill="1" applyBorder="1" applyAlignment="1">
      <alignment/>
    </xf>
    <xf numFmtId="174" fontId="0" fillId="33" borderId="37" xfId="0" applyNumberFormat="1" applyFont="1" applyFill="1" applyBorder="1" applyAlignment="1">
      <alignment/>
    </xf>
    <xf numFmtId="174" fontId="0" fillId="33" borderId="42" xfId="0" applyNumberFormat="1" applyFont="1" applyFill="1" applyBorder="1" applyAlignment="1">
      <alignment/>
    </xf>
    <xf numFmtId="174" fontId="0" fillId="33" borderId="32" xfId="0" applyNumberFormat="1" applyFont="1" applyFill="1" applyBorder="1" applyAlignment="1">
      <alignment/>
    </xf>
    <xf numFmtId="174" fontId="6" fillId="0" borderId="55" xfId="0" applyNumberFormat="1" applyFont="1" applyBorder="1" applyAlignment="1">
      <alignment/>
    </xf>
    <xf numFmtId="174" fontId="6" fillId="0" borderId="28" xfId="0" applyNumberFormat="1" applyFont="1" applyBorder="1" applyAlignment="1">
      <alignment/>
    </xf>
    <xf numFmtId="174" fontId="6" fillId="0" borderId="30" xfId="0" applyNumberFormat="1" applyFont="1" applyBorder="1" applyAlignment="1">
      <alignment/>
    </xf>
    <xf numFmtId="175" fontId="6" fillId="0" borderId="49" xfId="0" applyNumberFormat="1" applyFont="1" applyBorder="1" applyAlignment="1">
      <alignment/>
    </xf>
    <xf numFmtId="174" fontId="6" fillId="0" borderId="43" xfId="0" applyNumberFormat="1" applyFont="1" applyBorder="1" applyAlignment="1">
      <alignment/>
    </xf>
    <xf numFmtId="174" fontId="6" fillId="0" borderId="49" xfId="0" applyNumberFormat="1" applyFont="1" applyBorder="1" applyAlignment="1">
      <alignment/>
    </xf>
    <xf numFmtId="175" fontId="0" fillId="0" borderId="38" xfId="0" applyNumberFormat="1" applyFont="1" applyBorder="1" applyAlignment="1">
      <alignment/>
    </xf>
    <xf numFmtId="175" fontId="0" fillId="0" borderId="49" xfId="0" applyNumberFormat="1" applyFont="1" applyBorder="1" applyAlignment="1">
      <alignment/>
    </xf>
    <xf numFmtId="175" fontId="0" fillId="0" borderId="43" xfId="0" applyNumberFormat="1" applyFont="1" applyBorder="1" applyAlignment="1">
      <alignment/>
    </xf>
    <xf numFmtId="175" fontId="0" fillId="0" borderId="30" xfId="0" applyNumberFormat="1" applyFont="1" applyBorder="1" applyAlignment="1">
      <alignment/>
    </xf>
    <xf numFmtId="49" fontId="3" fillId="0" borderId="24" xfId="0" applyNumberFormat="1" applyFont="1" applyFill="1" applyBorder="1" applyAlignment="1">
      <alignment/>
    </xf>
    <xf numFmtId="174" fontId="0" fillId="0" borderId="53" xfId="0" applyNumberFormat="1" applyFont="1" applyFill="1" applyBorder="1" applyAlignment="1">
      <alignment/>
    </xf>
    <xf numFmtId="174" fontId="0" fillId="33" borderId="77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174" fontId="6" fillId="0" borderId="24" xfId="0" applyNumberFormat="1" applyFont="1" applyBorder="1" applyAlignment="1">
      <alignment/>
    </xf>
    <xf numFmtId="49" fontId="0" fillId="0" borderId="30" xfId="0" applyNumberFormat="1" applyFont="1" applyFill="1" applyBorder="1" applyAlignment="1">
      <alignment horizontal="right"/>
    </xf>
    <xf numFmtId="49" fontId="0" fillId="0" borderId="33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right"/>
    </xf>
    <xf numFmtId="16" fontId="3" fillId="0" borderId="80" xfId="0" applyNumberFormat="1" applyFont="1" applyBorder="1" applyAlignment="1">
      <alignment/>
    </xf>
    <xf numFmtId="0" fontId="6" fillId="0" borderId="67" xfId="0" applyFont="1" applyFill="1" applyBorder="1" applyAlignment="1">
      <alignment/>
    </xf>
    <xf numFmtId="49" fontId="6" fillId="0" borderId="34" xfId="0" applyNumberFormat="1" applyFont="1" applyFill="1" applyBorder="1" applyAlignment="1">
      <alignment horizontal="left"/>
    </xf>
    <xf numFmtId="174" fontId="6" fillId="0" borderId="80" xfId="0" applyNumberFormat="1" applyFont="1" applyFill="1" applyBorder="1" applyAlignment="1">
      <alignment/>
    </xf>
    <xf numFmtId="16" fontId="3" fillId="0" borderId="78" xfId="0" applyNumberFormat="1" applyFont="1" applyBorder="1" applyAlignment="1">
      <alignment/>
    </xf>
    <xf numFmtId="0" fontId="7" fillId="0" borderId="27" xfId="0" applyFont="1" applyFill="1" applyBorder="1" applyAlignment="1">
      <alignment/>
    </xf>
    <xf numFmtId="16" fontId="3" fillId="0" borderId="69" xfId="0" applyNumberFormat="1" applyFont="1" applyBorder="1" applyAlignment="1">
      <alignment/>
    </xf>
    <xf numFmtId="0" fontId="3" fillId="0" borderId="33" xfId="0" applyFont="1" applyFill="1" applyBorder="1" applyAlignment="1">
      <alignment/>
    </xf>
    <xf numFmtId="49" fontId="6" fillId="0" borderId="30" xfId="0" applyNumberFormat="1" applyFont="1" applyFill="1" applyBorder="1" applyAlignment="1">
      <alignment horizontal="right"/>
    </xf>
    <xf numFmtId="49" fontId="6" fillId="0" borderId="32" xfId="0" applyNumberFormat="1" applyFont="1" applyFill="1" applyBorder="1" applyAlignment="1">
      <alignment/>
    </xf>
    <xf numFmtId="174" fontId="6" fillId="0" borderId="32" xfId="0" applyNumberFormat="1" applyFont="1" applyFill="1" applyBorder="1" applyAlignment="1">
      <alignment/>
    </xf>
    <xf numFmtId="174" fontId="6" fillId="33" borderId="71" xfId="0" applyNumberFormat="1" applyFont="1" applyFill="1" applyBorder="1" applyAlignment="1">
      <alignment/>
    </xf>
    <xf numFmtId="16" fontId="9" fillId="0" borderId="26" xfId="0" applyNumberFormat="1" applyFont="1" applyBorder="1" applyAlignment="1">
      <alignment/>
    </xf>
    <xf numFmtId="0" fontId="11" fillId="0" borderId="32" xfId="0" applyFont="1" applyFill="1" applyBorder="1" applyAlignment="1">
      <alignment horizontal="left"/>
    </xf>
    <xf numFmtId="0" fontId="11" fillId="0" borderId="78" xfId="0" applyFont="1" applyBorder="1" applyAlignment="1">
      <alignment/>
    </xf>
    <xf numFmtId="0" fontId="1" fillId="0" borderId="77" xfId="0" applyFont="1" applyBorder="1" applyAlignment="1">
      <alignment/>
    </xf>
    <xf numFmtId="0" fontId="1" fillId="0" borderId="59" xfId="0" applyFont="1" applyBorder="1" applyAlignment="1">
      <alignment/>
    </xf>
    <xf numFmtId="14" fontId="1" fillId="0" borderId="58" xfId="0" applyNumberFormat="1" applyFont="1" applyFill="1" applyBorder="1" applyAlignment="1">
      <alignment/>
    </xf>
    <xf numFmtId="0" fontId="1" fillId="0" borderId="60" xfId="0" applyFont="1" applyBorder="1" applyAlignment="1">
      <alignment/>
    </xf>
    <xf numFmtId="0" fontId="1" fillId="0" borderId="76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78" xfId="0" applyFont="1" applyFill="1" applyBorder="1" applyAlignment="1">
      <alignment/>
    </xf>
    <xf numFmtId="16" fontId="6" fillId="0" borderId="78" xfId="0" applyNumberFormat="1" applyFont="1" applyFill="1" applyBorder="1" applyAlignment="1">
      <alignment/>
    </xf>
    <xf numFmtId="14" fontId="6" fillId="0" borderId="78" xfId="0" applyNumberFormat="1" applyFont="1" applyFill="1" applyBorder="1" applyAlignment="1">
      <alignment/>
    </xf>
    <xf numFmtId="0" fontId="1" fillId="0" borderId="69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76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49" fontId="11" fillId="0" borderId="43" xfId="0" applyNumberFormat="1" applyFont="1" applyFill="1" applyBorder="1" applyAlignment="1">
      <alignment horizontal="right"/>
    </xf>
    <xf numFmtId="49" fontId="11" fillId="0" borderId="22" xfId="0" applyNumberFormat="1" applyFont="1" applyFill="1" applyBorder="1" applyAlignment="1">
      <alignment/>
    </xf>
    <xf numFmtId="49" fontId="11" fillId="0" borderId="22" xfId="0" applyNumberFormat="1" applyFont="1" applyFill="1" applyBorder="1" applyAlignment="1">
      <alignment horizontal="right"/>
    </xf>
    <xf numFmtId="49" fontId="11" fillId="0" borderId="43" xfId="0" applyNumberFormat="1" applyFont="1" applyFill="1" applyBorder="1" applyAlignment="1">
      <alignment horizontal="left"/>
    </xf>
    <xf numFmtId="174" fontId="11" fillId="0" borderId="22" xfId="0" applyNumberFormat="1" applyFont="1" applyFill="1" applyBorder="1" applyAlignment="1">
      <alignment/>
    </xf>
    <xf numFmtId="174" fontId="11" fillId="33" borderId="42" xfId="0" applyNumberFormat="1" applyFont="1" applyFill="1" applyBorder="1" applyAlignment="1">
      <alignment/>
    </xf>
    <xf numFmtId="174" fontId="11" fillId="0" borderId="51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48" xfId="0" applyFont="1" applyBorder="1" applyAlignment="1">
      <alignment/>
    </xf>
    <xf numFmtId="0" fontId="1" fillId="0" borderId="42" xfId="0" applyFont="1" applyBorder="1" applyAlignment="1">
      <alignment/>
    </xf>
    <xf numFmtId="0" fontId="7" fillId="0" borderId="5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80" xfId="0" applyFont="1" applyBorder="1" applyAlignment="1">
      <alignment/>
    </xf>
    <xf numFmtId="0" fontId="6" fillId="0" borderId="58" xfId="0" applyFont="1" applyBorder="1" applyAlignment="1">
      <alignment/>
    </xf>
    <xf numFmtId="0" fontId="11" fillId="0" borderId="80" xfId="0" applyFont="1" applyBorder="1" applyAlignment="1">
      <alignment/>
    </xf>
    <xf numFmtId="0" fontId="11" fillId="0" borderId="79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9" fontId="11" fillId="0" borderId="55" xfId="0" applyNumberFormat="1" applyFont="1" applyFill="1" applyBorder="1" applyAlignment="1">
      <alignment horizontal="right"/>
    </xf>
    <xf numFmtId="49" fontId="11" fillId="0" borderId="34" xfId="0" applyNumberFormat="1" applyFont="1" applyFill="1" applyBorder="1" applyAlignment="1">
      <alignment/>
    </xf>
    <xf numFmtId="49" fontId="11" fillId="0" borderId="55" xfId="0" applyNumberFormat="1" applyFont="1" applyFill="1" applyBorder="1" applyAlignment="1">
      <alignment horizontal="left"/>
    </xf>
    <xf numFmtId="174" fontId="11" fillId="0" borderId="34" xfId="0" applyNumberFormat="1" applyFont="1" applyFill="1" applyBorder="1" applyAlignment="1">
      <alignment/>
    </xf>
    <xf numFmtId="174" fontId="11" fillId="33" borderId="65" xfId="0" applyNumberFormat="1" applyFont="1" applyFill="1" applyBorder="1" applyAlignment="1">
      <alignment/>
    </xf>
    <xf numFmtId="174" fontId="11" fillId="0" borderId="55" xfId="0" applyNumberFormat="1" applyFont="1" applyBorder="1" applyAlignment="1">
      <alignment/>
    </xf>
    <xf numFmtId="0" fontId="1" fillId="0" borderId="48" xfId="0" applyFont="1" applyBorder="1" applyAlignment="1">
      <alignment/>
    </xf>
    <xf numFmtId="0" fontId="1" fillId="0" borderId="58" xfId="0" applyFont="1" applyBorder="1" applyAlignment="1">
      <alignment/>
    </xf>
    <xf numFmtId="16" fontId="1" fillId="0" borderId="42" xfId="0" applyNumberFormat="1" applyFont="1" applyBorder="1" applyAlignment="1">
      <alignment/>
    </xf>
    <xf numFmtId="16" fontId="1" fillId="0" borderId="29" xfId="0" applyNumberFormat="1" applyFont="1" applyBorder="1" applyAlignment="1">
      <alignment/>
    </xf>
    <xf numFmtId="16" fontId="1" fillId="0" borderId="37" xfId="0" applyNumberFormat="1" applyFont="1" applyBorder="1" applyAlignment="1">
      <alignment/>
    </xf>
    <xf numFmtId="16" fontId="1" fillId="0" borderId="77" xfId="0" applyNumberFormat="1" applyFont="1" applyBorder="1" applyAlignment="1">
      <alignment/>
    </xf>
    <xf numFmtId="0" fontId="7" fillId="0" borderId="78" xfId="0" applyFont="1" applyBorder="1" applyAlignment="1">
      <alignment/>
    </xf>
    <xf numFmtId="0" fontId="7" fillId="0" borderId="58" xfId="0" applyFont="1" applyBorder="1" applyAlignment="1">
      <alignment/>
    </xf>
    <xf numFmtId="16" fontId="11" fillId="0" borderId="81" xfId="0" applyNumberFormat="1" applyFont="1" applyBorder="1" applyAlignment="1">
      <alignment/>
    </xf>
    <xf numFmtId="0" fontId="11" fillId="0" borderId="82" xfId="0" applyFont="1" applyFill="1" applyBorder="1" applyAlignment="1">
      <alignment/>
    </xf>
    <xf numFmtId="0" fontId="11" fillId="0" borderId="83" xfId="0" applyFont="1" applyFill="1" applyBorder="1" applyAlignment="1">
      <alignment/>
    </xf>
    <xf numFmtId="49" fontId="11" fillId="0" borderId="84" xfId="0" applyNumberFormat="1" applyFont="1" applyFill="1" applyBorder="1" applyAlignment="1">
      <alignment horizontal="right"/>
    </xf>
    <xf numFmtId="49" fontId="11" fillId="0" borderId="85" xfId="0" applyNumberFormat="1" applyFont="1" applyFill="1" applyBorder="1" applyAlignment="1">
      <alignment/>
    </xf>
    <xf numFmtId="49" fontId="11" fillId="0" borderId="84" xfId="0" applyNumberFormat="1" applyFont="1" applyFill="1" applyBorder="1" applyAlignment="1">
      <alignment/>
    </xf>
    <xf numFmtId="49" fontId="11" fillId="0" borderId="85" xfId="0" applyNumberFormat="1" applyFont="1" applyFill="1" applyBorder="1" applyAlignment="1">
      <alignment horizontal="right"/>
    </xf>
    <xf numFmtId="49" fontId="11" fillId="0" borderId="84" xfId="0" applyNumberFormat="1" applyFont="1" applyFill="1" applyBorder="1" applyAlignment="1">
      <alignment horizontal="left"/>
    </xf>
    <xf numFmtId="174" fontId="11" fillId="0" borderId="86" xfId="0" applyNumberFormat="1" applyFont="1" applyFill="1" applyBorder="1" applyAlignment="1">
      <alignment/>
    </xf>
    <xf numFmtId="174" fontId="11" fillId="33" borderId="82" xfId="0" applyNumberFormat="1" applyFont="1" applyFill="1" applyBorder="1" applyAlignment="1">
      <alignment/>
    </xf>
    <xf numFmtId="174" fontId="11" fillId="0" borderId="36" xfId="0" applyNumberFormat="1" applyFont="1" applyBorder="1" applyAlignment="1">
      <alignment/>
    </xf>
    <xf numFmtId="175" fontId="6" fillId="0" borderId="38" xfId="0" applyNumberFormat="1" applyFont="1" applyBorder="1" applyAlignment="1">
      <alignment/>
    </xf>
    <xf numFmtId="16" fontId="6" fillId="0" borderId="76" xfId="0" applyNumberFormat="1" applyFont="1" applyBorder="1" applyAlignment="1">
      <alignment/>
    </xf>
    <xf numFmtId="16" fontId="6" fillId="0" borderId="26" xfId="0" applyNumberFormat="1" applyFont="1" applyBorder="1" applyAlignment="1">
      <alignment/>
    </xf>
    <xf numFmtId="14" fontId="7" fillId="0" borderId="57" xfId="0" applyNumberFormat="1" applyFont="1" applyBorder="1" applyAlignment="1">
      <alignment/>
    </xf>
    <xf numFmtId="16" fontId="11" fillId="0" borderId="80" xfId="0" applyNumberFormat="1" applyFont="1" applyBorder="1" applyAlignment="1">
      <alignment/>
    </xf>
    <xf numFmtId="0" fontId="11" fillId="0" borderId="67" xfId="0" applyFont="1" applyFill="1" applyBorder="1" applyAlignment="1">
      <alignment/>
    </xf>
    <xf numFmtId="49" fontId="11" fillId="0" borderId="65" xfId="0" applyNumberFormat="1" applyFont="1" applyFill="1" applyBorder="1" applyAlignment="1">
      <alignment/>
    </xf>
    <xf numFmtId="49" fontId="11" fillId="0" borderId="34" xfId="0" applyNumberFormat="1" applyFont="1" applyFill="1" applyBorder="1" applyAlignment="1">
      <alignment horizontal="left"/>
    </xf>
    <xf numFmtId="174" fontId="11" fillId="0" borderId="80" xfId="0" applyNumberFormat="1" applyFont="1" applyFill="1" applyBorder="1" applyAlignment="1">
      <alignment/>
    </xf>
    <xf numFmtId="174" fontId="11" fillId="33" borderId="79" xfId="0" applyNumberFormat="1" applyFont="1" applyFill="1" applyBorder="1" applyAlignment="1">
      <alignment/>
    </xf>
    <xf numFmtId="174" fontId="11" fillId="0" borderId="64" xfId="0" applyNumberFormat="1" applyFont="1" applyBorder="1" applyAlignment="1">
      <alignment/>
    </xf>
    <xf numFmtId="49" fontId="0" fillId="0" borderId="26" xfId="0" applyNumberFormat="1" applyFont="1" applyFill="1" applyBorder="1" applyAlignment="1">
      <alignment/>
    </xf>
    <xf numFmtId="0" fontId="11" fillId="0" borderId="59" xfId="0" applyFont="1" applyBorder="1" applyAlignment="1">
      <alignment/>
    </xf>
    <xf numFmtId="0" fontId="11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49" fontId="11" fillId="0" borderId="49" xfId="0" applyNumberFormat="1" applyFont="1" applyFill="1" applyBorder="1" applyAlignment="1">
      <alignment horizontal="right"/>
    </xf>
    <xf numFmtId="49" fontId="11" fillId="0" borderId="18" xfId="0" applyNumberFormat="1" applyFont="1" applyFill="1" applyBorder="1" applyAlignment="1">
      <alignment/>
    </xf>
    <xf numFmtId="49" fontId="11" fillId="0" borderId="48" xfId="0" applyNumberFormat="1" applyFont="1" applyFill="1" applyBorder="1" applyAlignment="1">
      <alignment/>
    </xf>
    <xf numFmtId="49" fontId="11" fillId="0" borderId="18" xfId="0" applyNumberFormat="1" applyFont="1" applyFill="1" applyBorder="1" applyAlignment="1">
      <alignment horizontal="left"/>
    </xf>
    <xf numFmtId="174" fontId="11" fillId="0" borderId="59" xfId="0" applyNumberFormat="1" applyFont="1" applyFill="1" applyBorder="1" applyAlignment="1">
      <alignment/>
    </xf>
    <xf numFmtId="174" fontId="11" fillId="33" borderId="15" xfId="0" applyNumberFormat="1" applyFont="1" applyFill="1" applyBorder="1" applyAlignment="1">
      <alignment/>
    </xf>
    <xf numFmtId="174" fontId="11" fillId="0" borderId="35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3" fillId="0" borderId="32" xfId="0" applyFont="1" applyBorder="1" applyAlignment="1">
      <alignment/>
    </xf>
    <xf numFmtId="174" fontId="6" fillId="0" borderId="33" xfId="0" applyNumberFormat="1" applyFont="1" applyFill="1" applyBorder="1" applyAlignment="1">
      <alignment/>
    </xf>
    <xf numFmtId="49" fontId="6" fillId="0" borderId="56" xfId="0" applyNumberFormat="1" applyFont="1" applyBorder="1" applyAlignment="1">
      <alignment/>
    </xf>
    <xf numFmtId="49" fontId="6" fillId="0" borderId="26" xfId="0" applyNumberFormat="1" applyFont="1" applyBorder="1" applyAlignment="1">
      <alignment horizontal="right"/>
    </xf>
    <xf numFmtId="49" fontId="6" fillId="0" borderId="29" xfId="0" applyNumberFormat="1" applyFont="1" applyBorder="1" applyAlignment="1">
      <alignment horizontal="right"/>
    </xf>
    <xf numFmtId="49" fontId="6" fillId="0" borderId="36" xfId="0" applyNumberFormat="1" applyFont="1" applyBorder="1" applyAlignment="1">
      <alignment/>
    </xf>
    <xf numFmtId="49" fontId="6" fillId="0" borderId="35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14" fontId="6" fillId="0" borderId="57" xfId="0" applyNumberFormat="1" applyFont="1" applyFill="1" applyBorder="1" applyAlignment="1">
      <alignment/>
    </xf>
    <xf numFmtId="0" fontId="0" fillId="0" borderId="24" xfId="0" applyBorder="1" applyAlignment="1">
      <alignment horizontal="left"/>
    </xf>
    <xf numFmtId="172" fontId="0" fillId="0" borderId="27" xfId="0" applyNumberFormat="1" applyBorder="1" applyAlignment="1">
      <alignment/>
    </xf>
    <xf numFmtId="0" fontId="0" fillId="0" borderId="73" xfId="0" applyBorder="1" applyAlignment="1">
      <alignment/>
    </xf>
    <xf numFmtId="174" fontId="0" fillId="0" borderId="0" xfId="0" applyNumberFormat="1" applyAlignment="1">
      <alignment/>
    </xf>
    <xf numFmtId="172" fontId="0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27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zoomScale="120" zoomScaleNormal="120" zoomScalePageLayoutView="0" workbookViewId="0" topLeftCell="A25">
      <selection activeCell="F41" sqref="F41"/>
    </sheetView>
  </sheetViews>
  <sheetFormatPr defaultColWidth="9.00390625" defaultRowHeight="12.75"/>
  <cols>
    <col min="1" max="1" width="5.625" style="0" customWidth="1"/>
    <col min="2" max="2" width="72.75390625" style="0" customWidth="1"/>
    <col min="3" max="3" width="21.00390625" style="0" customWidth="1"/>
    <col min="5" max="5" width="10.375" style="0" customWidth="1"/>
    <col min="6" max="6" width="10.75390625" style="0" customWidth="1"/>
  </cols>
  <sheetData>
    <row r="1" spans="4:6" ht="12.75">
      <c r="D1" s="825" t="s">
        <v>452</v>
      </c>
      <c r="E1" s="825"/>
      <c r="F1" s="825"/>
    </row>
    <row r="2" spans="4:6" ht="12.75">
      <c r="D2" s="826" t="s">
        <v>453</v>
      </c>
      <c r="E2" s="826"/>
      <c r="F2" s="826"/>
    </row>
    <row r="3" spans="4:6" ht="12.75">
      <c r="D3" s="825" t="s">
        <v>451</v>
      </c>
      <c r="E3" s="825"/>
      <c r="F3" s="825"/>
    </row>
    <row r="4" spans="1:6" ht="15.75">
      <c r="A4" s="827" t="s">
        <v>449</v>
      </c>
      <c r="B4" s="827"/>
      <c r="C4" s="827"/>
      <c r="D4" s="827"/>
      <c r="E4" s="827"/>
      <c r="F4" s="827"/>
    </row>
    <row r="5" spans="2:5" ht="12.75">
      <c r="B5" s="823"/>
      <c r="C5" s="823"/>
      <c r="D5" s="824"/>
      <c r="E5" s="824"/>
    </row>
    <row r="6" spans="1:6" ht="12.75">
      <c r="A6" s="1"/>
      <c r="B6" s="2" t="s">
        <v>0</v>
      </c>
      <c r="C6" s="3" t="s">
        <v>1</v>
      </c>
      <c r="D6" s="2" t="s">
        <v>2</v>
      </c>
      <c r="E6" s="4" t="s">
        <v>3</v>
      </c>
      <c r="F6" s="820" t="s">
        <v>4</v>
      </c>
    </row>
    <row r="7" spans="1:6" ht="12.75">
      <c r="A7" s="5"/>
      <c r="B7" s="6"/>
      <c r="C7" s="7" t="s">
        <v>5</v>
      </c>
      <c r="D7" s="8" t="s">
        <v>6</v>
      </c>
      <c r="E7" s="6" t="s">
        <v>7</v>
      </c>
      <c r="F7" s="821" t="s">
        <v>450</v>
      </c>
    </row>
    <row r="8" spans="1:6" ht="12.75">
      <c r="A8" s="9"/>
      <c r="B8" s="10" t="s">
        <v>8</v>
      </c>
      <c r="C8" s="10"/>
      <c r="D8" s="11">
        <f>D71</f>
        <v>74000</v>
      </c>
      <c r="E8" s="12">
        <f>E71</f>
        <v>42805.700000000004</v>
      </c>
      <c r="F8" s="12">
        <f>F71</f>
        <v>57.84554054054054</v>
      </c>
    </row>
    <row r="9" spans="1:6" ht="12.75">
      <c r="A9" s="5" t="s">
        <v>9</v>
      </c>
      <c r="B9" s="13" t="s">
        <v>10</v>
      </c>
      <c r="C9" s="13"/>
      <c r="D9" s="14">
        <f>D10+D19+D31</f>
        <v>65175.1</v>
      </c>
      <c r="E9" s="15">
        <f>E10+E19+E24+E31</f>
        <v>35992.4</v>
      </c>
      <c r="F9" s="15">
        <f>E9/D9*100</f>
        <v>55.224157692124756</v>
      </c>
    </row>
    <row r="10" spans="1:6" ht="12.75">
      <c r="A10" s="16" t="s">
        <v>11</v>
      </c>
      <c r="B10" s="17" t="s">
        <v>12</v>
      </c>
      <c r="C10" s="18" t="s">
        <v>13</v>
      </c>
      <c r="D10" s="19">
        <f>D11+D18</f>
        <v>61648.7</v>
      </c>
      <c r="E10" s="20">
        <f>E11+E18</f>
        <v>31169.9</v>
      </c>
      <c r="F10" s="12">
        <f>E10/D10*100</f>
        <v>50.56051465805444</v>
      </c>
    </row>
    <row r="11" spans="1:6" ht="12.75">
      <c r="A11" s="21" t="s">
        <v>14</v>
      </c>
      <c r="B11" s="17" t="s">
        <v>15</v>
      </c>
      <c r="C11" s="18" t="s">
        <v>16</v>
      </c>
      <c r="D11" s="19">
        <f>SUM(D12:D14)</f>
        <v>54848.7</v>
      </c>
      <c r="E11" s="20">
        <f>SUM(E12:E17)</f>
        <v>27007.9</v>
      </c>
      <c r="F11" s="12">
        <f>E11/D11*100</f>
        <v>49.24072949769093</v>
      </c>
    </row>
    <row r="12" spans="1:6" ht="14.25">
      <c r="A12" s="21" t="s">
        <v>17</v>
      </c>
      <c r="B12" s="22" t="s">
        <v>18</v>
      </c>
      <c r="C12" s="18" t="s">
        <v>19</v>
      </c>
      <c r="D12" s="23">
        <v>47348.7</v>
      </c>
      <c r="E12" s="647">
        <v>21673.9</v>
      </c>
      <c r="F12" s="24">
        <f>E12/D12*100</f>
        <v>45.77506879808739</v>
      </c>
    </row>
    <row r="13" spans="1:6" ht="14.25">
      <c r="A13" s="25"/>
      <c r="B13" s="26" t="s">
        <v>20</v>
      </c>
      <c r="C13" s="27"/>
      <c r="D13" s="28"/>
      <c r="E13" s="647"/>
      <c r="F13" s="30"/>
    </row>
    <row r="14" spans="1:6" ht="14.25">
      <c r="A14" s="21" t="s">
        <v>21</v>
      </c>
      <c r="B14" s="22" t="s">
        <v>22</v>
      </c>
      <c r="C14" s="18" t="s">
        <v>23</v>
      </c>
      <c r="D14" s="23">
        <v>7500</v>
      </c>
      <c r="E14" s="648">
        <v>3983.8</v>
      </c>
      <c r="F14" s="24">
        <f>E14/D14*100</f>
        <v>53.11733333333334</v>
      </c>
    </row>
    <row r="15" spans="1:6" ht="14.25">
      <c r="A15" s="25"/>
      <c r="B15" s="26" t="s">
        <v>24</v>
      </c>
      <c r="C15" s="27"/>
      <c r="D15" s="28"/>
      <c r="E15" s="647"/>
      <c r="F15" s="30"/>
    </row>
    <row r="16" spans="1:6" ht="14.25">
      <c r="A16" s="32"/>
      <c r="B16" s="33" t="s">
        <v>25</v>
      </c>
      <c r="C16" s="34"/>
      <c r="D16" s="35"/>
      <c r="E16" s="649"/>
      <c r="F16" s="15"/>
    </row>
    <row r="17" spans="1:6" ht="14.25">
      <c r="A17" s="25" t="s">
        <v>28</v>
      </c>
      <c r="B17" s="26" t="s">
        <v>26</v>
      </c>
      <c r="C17" s="27" t="s">
        <v>27</v>
      </c>
      <c r="D17" s="28"/>
      <c r="E17" s="647">
        <v>1350.2</v>
      </c>
      <c r="F17" s="15"/>
    </row>
    <row r="18" spans="1:6" ht="14.25">
      <c r="A18" s="37" t="s">
        <v>368</v>
      </c>
      <c r="B18" s="22" t="s">
        <v>29</v>
      </c>
      <c r="C18" s="18" t="s">
        <v>30</v>
      </c>
      <c r="D18" s="38">
        <v>6800</v>
      </c>
      <c r="E18" s="650">
        <v>4162</v>
      </c>
      <c r="F18" s="15">
        <f>E18/D18*100</f>
        <v>61.205882352941174</v>
      </c>
    </row>
    <row r="19" spans="1:6" ht="15">
      <c r="A19" s="37" t="s">
        <v>31</v>
      </c>
      <c r="B19" s="39" t="s">
        <v>32</v>
      </c>
      <c r="C19" s="18" t="s">
        <v>33</v>
      </c>
      <c r="D19" s="40">
        <f>D20</f>
        <v>1726.4</v>
      </c>
      <c r="E19" s="41">
        <f>E20</f>
        <v>4248.2</v>
      </c>
      <c r="F19" s="24">
        <f>E19/D19*100</f>
        <v>246.07275254865613</v>
      </c>
    </row>
    <row r="20" spans="1:6" ht="14.25">
      <c r="A20" s="21"/>
      <c r="B20" s="22" t="s">
        <v>34</v>
      </c>
      <c r="C20" s="18" t="s">
        <v>35</v>
      </c>
      <c r="D20" s="23">
        <v>1726.4</v>
      </c>
      <c r="E20" s="31">
        <v>4248.2</v>
      </c>
      <c r="F20" s="24">
        <f>E20/D20*100</f>
        <v>246.07275254865613</v>
      </c>
    </row>
    <row r="21" spans="1:6" ht="14.25">
      <c r="A21" s="25"/>
      <c r="B21" s="26" t="s">
        <v>36</v>
      </c>
      <c r="C21" s="27"/>
      <c r="D21" s="28"/>
      <c r="E21" s="29"/>
      <c r="F21" s="30"/>
    </row>
    <row r="22" spans="1:6" ht="14.25">
      <c r="A22" s="25"/>
      <c r="B22" s="26" t="s">
        <v>37</v>
      </c>
      <c r="C22" s="27"/>
      <c r="D22" s="28"/>
      <c r="E22" s="29"/>
      <c r="F22" s="30"/>
    </row>
    <row r="23" spans="1:6" ht="14.25">
      <c r="A23" s="25"/>
      <c r="B23" s="33" t="s">
        <v>38</v>
      </c>
      <c r="C23" s="34"/>
      <c r="D23" s="35"/>
      <c r="E23" s="36"/>
      <c r="F23" s="30"/>
    </row>
    <row r="24" spans="1:6" ht="15">
      <c r="A24" s="42" t="s">
        <v>39</v>
      </c>
      <c r="B24" s="43" t="s">
        <v>40</v>
      </c>
      <c r="C24" s="44" t="s">
        <v>41</v>
      </c>
      <c r="D24" s="45"/>
      <c r="E24" s="46">
        <f>E26</f>
        <v>96.4</v>
      </c>
      <c r="F24" s="24"/>
    </row>
    <row r="25" spans="1:6" ht="15">
      <c r="A25" s="47"/>
      <c r="B25" s="48" t="s">
        <v>42</v>
      </c>
      <c r="C25" s="49"/>
      <c r="D25" s="50"/>
      <c r="E25" s="51"/>
      <c r="F25" s="30"/>
    </row>
    <row r="26" spans="1:6" ht="15">
      <c r="A26" s="25" t="s">
        <v>43</v>
      </c>
      <c r="B26" s="52" t="s">
        <v>44</v>
      </c>
      <c r="C26" s="44" t="s">
        <v>45</v>
      </c>
      <c r="D26" s="53"/>
      <c r="E26" s="54">
        <v>96.4</v>
      </c>
      <c r="F26" s="24"/>
    </row>
    <row r="27" spans="1:6" ht="15">
      <c r="A27" s="25"/>
      <c r="B27" s="52" t="s">
        <v>46</v>
      </c>
      <c r="C27" s="44"/>
      <c r="D27" s="53"/>
      <c r="E27" s="54"/>
      <c r="F27" s="30"/>
    </row>
    <row r="28" spans="1:6" ht="15">
      <c r="A28" s="25"/>
      <c r="B28" s="52" t="s">
        <v>47</v>
      </c>
      <c r="C28" s="44"/>
      <c r="D28" s="53"/>
      <c r="E28" s="54"/>
      <c r="F28" s="30"/>
    </row>
    <row r="29" spans="1:6" ht="15">
      <c r="A29" s="25"/>
      <c r="B29" s="52" t="s">
        <v>48</v>
      </c>
      <c r="C29" s="44"/>
      <c r="D29" s="53"/>
      <c r="E29" s="54"/>
      <c r="F29" s="30"/>
    </row>
    <row r="30" spans="1:6" ht="15">
      <c r="A30" s="25"/>
      <c r="B30" s="55" t="s">
        <v>49</v>
      </c>
      <c r="C30" s="56"/>
      <c r="D30" s="50"/>
      <c r="E30" s="57"/>
      <c r="F30" s="15"/>
    </row>
    <row r="31" spans="1:6" ht="15">
      <c r="A31" s="58" t="s">
        <v>50</v>
      </c>
      <c r="B31" s="59" t="s">
        <v>51</v>
      </c>
      <c r="C31" s="60" t="s">
        <v>52</v>
      </c>
      <c r="D31" s="50">
        <f>SUM(D32:D39)</f>
        <v>1800</v>
      </c>
      <c r="E31" s="61">
        <f>SUM(E32:E39)</f>
        <v>477.9</v>
      </c>
      <c r="F31" s="30">
        <f>E31/D31*100</f>
        <v>26.55</v>
      </c>
    </row>
    <row r="32" spans="1:6" ht="14.25">
      <c r="A32" s="37" t="s">
        <v>53</v>
      </c>
      <c r="B32" s="62" t="s">
        <v>54</v>
      </c>
      <c r="C32" s="44" t="s">
        <v>55</v>
      </c>
      <c r="D32" s="63">
        <v>110</v>
      </c>
      <c r="E32" s="29">
        <v>158.2</v>
      </c>
      <c r="F32" s="24">
        <f>E32/D32*100</f>
        <v>143.8181818181818</v>
      </c>
    </row>
    <row r="33" spans="1:6" ht="14.25">
      <c r="A33" s="64"/>
      <c r="B33" s="65" t="s">
        <v>56</v>
      </c>
      <c r="C33" s="44"/>
      <c r="D33" s="63"/>
      <c r="E33" s="29"/>
      <c r="F33" s="30"/>
    </row>
    <row r="34" spans="1:6" ht="14.25">
      <c r="A34" s="64"/>
      <c r="B34" s="65" t="s">
        <v>57</v>
      </c>
      <c r="C34" s="44"/>
      <c r="D34" s="63"/>
      <c r="E34" s="29"/>
      <c r="F34" s="30"/>
    </row>
    <row r="35" spans="1:6" ht="14.25">
      <c r="A35" s="64"/>
      <c r="B35" s="65" t="s">
        <v>58</v>
      </c>
      <c r="C35" s="44"/>
      <c r="D35" s="63"/>
      <c r="E35" s="29"/>
      <c r="F35" s="30"/>
    </row>
    <row r="36" spans="1:6" ht="14.25">
      <c r="A36" s="37" t="s">
        <v>59</v>
      </c>
      <c r="B36" s="62" t="s">
        <v>60</v>
      </c>
      <c r="C36" s="66" t="s">
        <v>109</v>
      </c>
      <c r="D36" s="38">
        <v>1390</v>
      </c>
      <c r="E36" s="31">
        <v>286.2</v>
      </c>
      <c r="F36" s="24">
        <f>E36/D36*100</f>
        <v>20.589928057553955</v>
      </c>
    </row>
    <row r="37" spans="1:6" ht="14.25">
      <c r="A37" s="64"/>
      <c r="B37" s="65" t="s">
        <v>61</v>
      </c>
      <c r="C37" s="44"/>
      <c r="D37" s="63"/>
      <c r="E37" s="29"/>
      <c r="F37" s="30"/>
    </row>
    <row r="38" spans="1:6" ht="14.25">
      <c r="A38" s="64"/>
      <c r="B38" s="65" t="s">
        <v>62</v>
      </c>
      <c r="C38" s="44"/>
      <c r="D38" s="63"/>
      <c r="E38" s="29"/>
      <c r="F38" s="30"/>
    </row>
    <row r="39" spans="1:6" ht="14.25">
      <c r="A39" s="21" t="s">
        <v>63</v>
      </c>
      <c r="B39" s="62" t="s">
        <v>108</v>
      </c>
      <c r="C39" s="66" t="s">
        <v>369</v>
      </c>
      <c r="D39" s="38">
        <v>300</v>
      </c>
      <c r="E39" s="819">
        <v>33.5</v>
      </c>
      <c r="F39" s="24">
        <v>11.2</v>
      </c>
    </row>
    <row r="40" spans="1:6" ht="14.25">
      <c r="A40" s="25"/>
      <c r="B40" s="52" t="s">
        <v>106</v>
      </c>
      <c r="C40" s="44"/>
      <c r="D40" s="63" t="s">
        <v>64</v>
      </c>
      <c r="E40" s="29"/>
      <c r="F40" s="30"/>
    </row>
    <row r="41" spans="1:6" ht="14.25">
      <c r="A41" s="32"/>
      <c r="B41" s="55" t="s">
        <v>107</v>
      </c>
      <c r="C41" s="56"/>
      <c r="D41" s="67"/>
      <c r="E41" s="36"/>
      <c r="F41" s="30"/>
    </row>
    <row r="42" spans="1:6" ht="14.25">
      <c r="A42" s="21"/>
      <c r="B42" s="68" t="s">
        <v>65</v>
      </c>
      <c r="C42" s="66"/>
      <c r="D42" s="69"/>
      <c r="E42" s="31"/>
      <c r="F42" s="24"/>
    </row>
    <row r="43" spans="1:6" ht="14.25">
      <c r="A43" s="25" t="s">
        <v>66</v>
      </c>
      <c r="B43" s="70" t="s">
        <v>67</v>
      </c>
      <c r="C43" s="44"/>
      <c r="D43" s="71"/>
      <c r="E43" s="29"/>
      <c r="F43" s="30"/>
    </row>
    <row r="44" spans="1:6" ht="14.25">
      <c r="A44" s="32"/>
      <c r="B44" s="72" t="s">
        <v>68</v>
      </c>
      <c r="C44" s="56"/>
      <c r="D44" s="73"/>
      <c r="E44" s="36"/>
      <c r="F44" s="30"/>
    </row>
    <row r="45" spans="1:6" ht="14.25">
      <c r="A45" s="74"/>
      <c r="B45" s="75" t="s">
        <v>69</v>
      </c>
      <c r="C45" s="76"/>
      <c r="D45" s="77"/>
      <c r="E45" s="77"/>
      <c r="F45" s="12"/>
    </row>
    <row r="46" spans="1:6" ht="15">
      <c r="A46" s="78" t="s">
        <v>70</v>
      </c>
      <c r="B46" s="79" t="s">
        <v>71</v>
      </c>
      <c r="C46" s="80" t="s">
        <v>72</v>
      </c>
      <c r="D46" s="81">
        <f>D47+D50</f>
        <v>8824.9</v>
      </c>
      <c r="E46" s="81">
        <f>SUM(E47:E50)</f>
        <v>6813.3</v>
      </c>
      <c r="F46" s="24">
        <f>E46/D46*100</f>
        <v>77.20540742671305</v>
      </c>
    </row>
    <row r="47" spans="1:6" ht="15">
      <c r="A47" s="82" t="s">
        <v>73</v>
      </c>
      <c r="B47" s="83" t="s">
        <v>74</v>
      </c>
      <c r="C47" s="80" t="s">
        <v>75</v>
      </c>
      <c r="D47" s="69">
        <v>0</v>
      </c>
      <c r="E47" s="46">
        <v>0</v>
      </c>
      <c r="F47" s="24"/>
    </row>
    <row r="48" spans="1:6" ht="14.25">
      <c r="A48" s="84"/>
      <c r="B48" s="85" t="s">
        <v>76</v>
      </c>
      <c r="C48" s="86"/>
      <c r="D48" s="71"/>
      <c r="E48" s="29"/>
      <c r="F48" s="30"/>
    </row>
    <row r="49" spans="1:6" ht="14.25">
      <c r="A49" s="87"/>
      <c r="B49" s="88" t="s">
        <v>77</v>
      </c>
      <c r="C49" s="49"/>
      <c r="D49" s="73"/>
      <c r="E49" s="36"/>
      <c r="F49" s="30"/>
    </row>
    <row r="50" spans="1:6" ht="15">
      <c r="A50" s="89" t="s">
        <v>78</v>
      </c>
      <c r="B50" s="85" t="s">
        <v>79</v>
      </c>
      <c r="C50" s="66" t="s">
        <v>80</v>
      </c>
      <c r="D50" s="71">
        <f>D52+D62</f>
        <v>8824.9</v>
      </c>
      <c r="E50" s="54">
        <f>E52+E62</f>
        <v>6813.3</v>
      </c>
      <c r="F50" s="24">
        <f>E50/D50*100</f>
        <v>77.20540742671305</v>
      </c>
    </row>
    <row r="51" spans="1:6" ht="14.25">
      <c r="A51" s="89"/>
      <c r="B51" s="85" t="s">
        <v>81</v>
      </c>
      <c r="C51" s="86"/>
      <c r="D51" s="71"/>
      <c r="E51" s="28"/>
      <c r="F51" s="30"/>
    </row>
    <row r="52" spans="1:6" ht="14.25">
      <c r="A52" s="90" t="s">
        <v>82</v>
      </c>
      <c r="B52" s="68" t="s">
        <v>83</v>
      </c>
      <c r="C52" s="66" t="s">
        <v>84</v>
      </c>
      <c r="D52" s="69">
        <f>SUM(D56:D59)</f>
        <v>2313.6</v>
      </c>
      <c r="E52" s="23">
        <f>SUM(E56:E59)</f>
        <v>1929.8</v>
      </c>
      <c r="F52" s="24">
        <f>E52/D52*100</f>
        <v>83.41113416320886</v>
      </c>
    </row>
    <row r="53" spans="1:6" ht="14.25">
      <c r="A53" s="91"/>
      <c r="B53" s="70" t="s">
        <v>85</v>
      </c>
      <c r="C53" s="44"/>
      <c r="D53" s="71"/>
      <c r="E53" s="28"/>
      <c r="F53" s="30"/>
    </row>
    <row r="54" spans="1:6" ht="14.25">
      <c r="A54" s="91"/>
      <c r="B54" s="70" t="s">
        <v>86</v>
      </c>
      <c r="C54" s="44"/>
      <c r="D54" s="71"/>
      <c r="E54" s="28"/>
      <c r="F54" s="30"/>
    </row>
    <row r="55" spans="1:6" ht="14.25">
      <c r="A55" s="92"/>
      <c r="B55" s="72" t="s">
        <v>87</v>
      </c>
      <c r="C55" s="56"/>
      <c r="D55" s="73"/>
      <c r="E55" s="35"/>
      <c r="F55" s="30"/>
    </row>
    <row r="56" spans="1:6" ht="14.25">
      <c r="A56" s="91" t="s">
        <v>88</v>
      </c>
      <c r="B56" s="68" t="s">
        <v>89</v>
      </c>
      <c r="C56" s="44" t="s">
        <v>90</v>
      </c>
      <c r="D56" s="71">
        <v>2246.6</v>
      </c>
      <c r="E56" s="28">
        <v>1929.8</v>
      </c>
      <c r="F56" s="24">
        <f>E56/D56*100</f>
        <v>85.89869135582659</v>
      </c>
    </row>
    <row r="57" spans="1:6" ht="14.25">
      <c r="A57" s="91"/>
      <c r="B57" s="70" t="s">
        <v>91</v>
      </c>
      <c r="C57" s="44"/>
      <c r="D57" s="71"/>
      <c r="E57" s="28"/>
      <c r="F57" s="30"/>
    </row>
    <row r="58" spans="1:6" ht="14.25">
      <c r="A58" s="91"/>
      <c r="B58" s="70" t="s">
        <v>92</v>
      </c>
      <c r="C58" s="44"/>
      <c r="D58" s="71"/>
      <c r="E58" s="28"/>
      <c r="F58" s="30"/>
    </row>
    <row r="59" spans="1:6" ht="14.25">
      <c r="A59" s="90" t="s">
        <v>93</v>
      </c>
      <c r="B59" s="68" t="s">
        <v>89</v>
      </c>
      <c r="C59" s="66" t="s">
        <v>94</v>
      </c>
      <c r="D59" s="69">
        <v>67</v>
      </c>
      <c r="E59" s="23"/>
      <c r="F59" s="24">
        <f>E59/D59*100</f>
        <v>0</v>
      </c>
    </row>
    <row r="60" spans="1:6" ht="14.25">
      <c r="A60" s="91"/>
      <c r="B60" s="70" t="s">
        <v>95</v>
      </c>
      <c r="C60" s="44"/>
      <c r="D60" s="71"/>
      <c r="E60" s="28"/>
      <c r="F60" s="30"/>
    </row>
    <row r="61" spans="1:6" ht="14.25">
      <c r="A61" s="91"/>
      <c r="B61" s="70" t="s">
        <v>96</v>
      </c>
      <c r="C61" s="44"/>
      <c r="D61" s="73"/>
      <c r="E61" s="35"/>
      <c r="F61" s="30"/>
    </row>
    <row r="62" spans="1:6" ht="14.25">
      <c r="A62" s="90" t="s">
        <v>97</v>
      </c>
      <c r="B62" s="68" t="s">
        <v>98</v>
      </c>
      <c r="C62" s="66" t="s">
        <v>99</v>
      </c>
      <c r="D62" s="69">
        <f>D64</f>
        <v>6511.3</v>
      </c>
      <c r="E62" s="23">
        <f>E64</f>
        <v>4883.5</v>
      </c>
      <c r="F62" s="24">
        <f>E62/D62*100</f>
        <v>75.00038394790595</v>
      </c>
    </row>
    <row r="63" spans="1:6" ht="14.25">
      <c r="A63" s="91"/>
      <c r="B63" s="70" t="s">
        <v>100</v>
      </c>
      <c r="C63" s="44"/>
      <c r="D63" s="71"/>
      <c r="E63" s="28"/>
      <c r="F63" s="30"/>
    </row>
    <row r="64" spans="1:6" ht="14.25">
      <c r="A64" s="90" t="s">
        <v>97</v>
      </c>
      <c r="B64" s="68" t="s">
        <v>101</v>
      </c>
      <c r="C64" s="66" t="s">
        <v>99</v>
      </c>
      <c r="D64" s="69">
        <f>SUM(D67:D69)</f>
        <v>6511.3</v>
      </c>
      <c r="E64" s="31">
        <f>SUM(E67:E69)</f>
        <v>4883.5</v>
      </c>
      <c r="F64" s="24">
        <f>E64/D64*100</f>
        <v>75.00038394790595</v>
      </c>
    </row>
    <row r="65" spans="1:6" ht="14.25">
      <c r="A65" s="91"/>
      <c r="B65" s="70" t="s">
        <v>102</v>
      </c>
      <c r="C65" s="44"/>
      <c r="D65" s="71"/>
      <c r="E65" s="29"/>
      <c r="F65" s="30"/>
    </row>
    <row r="66" spans="1:6" ht="14.25">
      <c r="A66" s="92"/>
      <c r="B66" s="72" t="s">
        <v>103</v>
      </c>
      <c r="C66" s="56"/>
      <c r="D66" s="73"/>
      <c r="E66" s="36"/>
      <c r="F66" s="30"/>
    </row>
    <row r="67" spans="1:6" ht="14.25">
      <c r="A67" s="93" t="s">
        <v>104</v>
      </c>
      <c r="B67" s="68" t="s">
        <v>89</v>
      </c>
      <c r="C67" s="66" t="s">
        <v>105</v>
      </c>
      <c r="D67" s="69">
        <v>5481.6</v>
      </c>
      <c r="E67" s="31">
        <v>4111.2</v>
      </c>
      <c r="F67" s="24">
        <f>E67/D67*100</f>
        <v>74.99999999999999</v>
      </c>
    </row>
    <row r="68" spans="1:6" ht="14.25">
      <c r="A68" s="94"/>
      <c r="B68" s="72" t="s">
        <v>110</v>
      </c>
      <c r="C68" s="56"/>
      <c r="D68" s="73"/>
      <c r="E68" s="36"/>
      <c r="F68" s="30"/>
    </row>
    <row r="69" spans="1:6" ht="14.25">
      <c r="A69" s="95" t="s">
        <v>111</v>
      </c>
      <c r="B69" s="65" t="s">
        <v>112</v>
      </c>
      <c r="C69" s="66" t="s">
        <v>113</v>
      </c>
      <c r="D69" s="71">
        <v>1029.7</v>
      </c>
      <c r="E69" s="29">
        <v>772.3</v>
      </c>
      <c r="F69" s="24">
        <f>E69/D69*100</f>
        <v>75.00242789161891</v>
      </c>
    </row>
    <row r="70" spans="1:6" ht="14.25">
      <c r="A70" s="64"/>
      <c r="B70" s="65" t="s">
        <v>103</v>
      </c>
      <c r="C70" s="56"/>
      <c r="D70" s="71"/>
      <c r="E70" s="29"/>
      <c r="F70" s="15"/>
    </row>
    <row r="71" spans="1:6" ht="12.75">
      <c r="A71" s="58"/>
      <c r="B71" s="75" t="s">
        <v>8</v>
      </c>
      <c r="C71" s="75"/>
      <c r="D71" s="96">
        <f>D9+D46</f>
        <v>74000</v>
      </c>
      <c r="E71" s="12">
        <f>E9+E42+E46</f>
        <v>42805.700000000004</v>
      </c>
      <c r="F71" s="15">
        <f>E71/D71*100</f>
        <v>57.84554054054054</v>
      </c>
    </row>
    <row r="73" spans="2:6" ht="15.75">
      <c r="B73" s="97" t="s">
        <v>114</v>
      </c>
      <c r="C73" s="97"/>
      <c r="D73" s="97" t="s">
        <v>115</v>
      </c>
      <c r="E73" s="97"/>
      <c r="F73" s="97"/>
    </row>
  </sheetData>
  <sheetProtection/>
  <mergeCells count="5">
    <mergeCell ref="B5:E5"/>
    <mergeCell ref="D1:F1"/>
    <mergeCell ref="D2:F2"/>
    <mergeCell ref="D3:F3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5"/>
  <sheetViews>
    <sheetView tabSelected="1" zoomScalePageLayoutView="0" workbookViewId="0" topLeftCell="A148">
      <selection activeCell="B176" sqref="B176"/>
    </sheetView>
  </sheetViews>
  <sheetFormatPr defaultColWidth="9.00390625" defaultRowHeight="12.75"/>
  <cols>
    <col min="1" max="1" width="6.625" style="0" customWidth="1"/>
    <col min="2" max="2" width="67.625" style="0" customWidth="1"/>
    <col min="3" max="3" width="10.375" style="0" hidden="1" customWidth="1"/>
    <col min="4" max="4" width="0" style="0" hidden="1" customWidth="1"/>
    <col min="5" max="5" width="5.375" style="0" customWidth="1"/>
    <col min="6" max="6" width="6.75390625" style="0" customWidth="1"/>
    <col min="7" max="7" width="7.75390625" style="0" customWidth="1"/>
    <col min="8" max="8" width="5.875" style="0" customWidth="1"/>
    <col min="9" max="9" width="5.125" style="0" customWidth="1"/>
    <col min="10" max="10" width="7.75390625" style="0" customWidth="1"/>
    <col min="11" max="11" width="10.75390625" style="0" customWidth="1"/>
    <col min="12" max="12" width="9.00390625" style="0" customWidth="1"/>
  </cols>
  <sheetData>
    <row r="1" spans="1:12" ht="14.25">
      <c r="A1" s="98"/>
      <c r="B1" s="98"/>
      <c r="C1" s="98"/>
      <c r="D1" s="98"/>
      <c r="E1" s="98"/>
      <c r="F1" s="98"/>
      <c r="G1" s="98"/>
      <c r="H1" s="98"/>
      <c r="I1" s="829" t="s">
        <v>116</v>
      </c>
      <c r="J1" s="829"/>
      <c r="K1" s="829"/>
      <c r="L1" s="829"/>
    </row>
    <row r="2" spans="1:12" ht="14.25">
      <c r="A2" s="98"/>
      <c r="B2" s="98"/>
      <c r="C2" s="98"/>
      <c r="D2" s="98"/>
      <c r="E2" s="98"/>
      <c r="F2" s="98"/>
      <c r="G2" s="98"/>
      <c r="H2" s="98"/>
      <c r="I2" s="829" t="s">
        <v>117</v>
      </c>
      <c r="J2" s="829"/>
      <c r="K2" s="829"/>
      <c r="L2" s="829"/>
    </row>
    <row r="3" spans="1:12" ht="14.25">
      <c r="A3" s="98"/>
      <c r="B3" s="98"/>
      <c r="C3" s="98"/>
      <c r="D3" s="98"/>
      <c r="E3" s="98"/>
      <c r="F3" s="98"/>
      <c r="G3" s="98"/>
      <c r="H3" s="98"/>
      <c r="I3" s="833" t="s">
        <v>447</v>
      </c>
      <c r="J3" s="833"/>
      <c r="K3" s="833"/>
      <c r="L3" s="833"/>
    </row>
    <row r="4" spans="1:12" ht="14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14.25">
      <c r="A5" s="98"/>
      <c r="B5" s="834" t="s">
        <v>448</v>
      </c>
      <c r="C5" s="834"/>
      <c r="D5" s="834"/>
      <c r="E5" s="834"/>
      <c r="F5" s="834"/>
      <c r="G5" s="834"/>
      <c r="H5" s="834"/>
      <c r="I5" s="834"/>
      <c r="J5" s="834"/>
      <c r="K5" s="98"/>
      <c r="L5" s="98"/>
    </row>
    <row r="6" spans="1:15" ht="14.25">
      <c r="A6" s="98"/>
      <c r="B6" s="834"/>
      <c r="C6" s="834"/>
      <c r="D6" s="834"/>
      <c r="E6" s="834"/>
      <c r="F6" s="834"/>
      <c r="G6" s="834"/>
      <c r="H6" s="834"/>
      <c r="I6" s="834"/>
      <c r="J6" s="834"/>
      <c r="K6" s="98"/>
      <c r="L6" s="98"/>
      <c r="O6" s="817"/>
    </row>
    <row r="7" spans="1:12" ht="15" thickBot="1">
      <c r="A7" s="829"/>
      <c r="B7" s="829"/>
      <c r="C7" s="829"/>
      <c r="D7" s="829"/>
      <c r="E7" s="829"/>
      <c r="F7" s="829"/>
      <c r="G7" s="829"/>
      <c r="H7" s="829"/>
      <c r="I7" s="829"/>
      <c r="J7" s="829"/>
      <c r="K7" s="829"/>
      <c r="L7" s="829"/>
    </row>
    <row r="8" spans="1:12" ht="13.5" thickBot="1">
      <c r="A8" s="99" t="s">
        <v>118</v>
      </c>
      <c r="B8" s="100" t="s">
        <v>119</v>
      </c>
      <c r="C8" s="101" t="s">
        <v>120</v>
      </c>
      <c r="D8" s="101" t="s">
        <v>121</v>
      </c>
      <c r="E8" s="102" t="s">
        <v>122</v>
      </c>
      <c r="F8" s="103" t="s">
        <v>123</v>
      </c>
      <c r="G8" s="104" t="s">
        <v>122</v>
      </c>
      <c r="H8" s="105" t="s">
        <v>123</v>
      </c>
      <c r="I8" s="102" t="s">
        <v>123</v>
      </c>
      <c r="J8" s="106" t="s">
        <v>120</v>
      </c>
      <c r="K8" s="642" t="s">
        <v>3</v>
      </c>
      <c r="L8" s="107" t="s">
        <v>4</v>
      </c>
    </row>
    <row r="9" spans="1:12" ht="12.75">
      <c r="A9" s="108"/>
      <c r="B9" s="109"/>
      <c r="C9" s="110"/>
      <c r="D9" s="110"/>
      <c r="E9" s="111"/>
      <c r="F9" s="112"/>
      <c r="G9" s="113" t="s">
        <v>124</v>
      </c>
      <c r="H9" s="114" t="s">
        <v>125</v>
      </c>
      <c r="I9" s="111" t="s">
        <v>126</v>
      </c>
      <c r="J9" s="106">
        <v>2012</v>
      </c>
      <c r="K9" s="644">
        <v>41182</v>
      </c>
      <c r="L9" s="115"/>
    </row>
    <row r="10" spans="1:12" ht="13.5" thickBot="1">
      <c r="A10" s="116" t="s">
        <v>127</v>
      </c>
      <c r="B10" s="117"/>
      <c r="C10" s="118">
        <v>2009</v>
      </c>
      <c r="D10" s="118" t="s">
        <v>128</v>
      </c>
      <c r="E10" s="119" t="s">
        <v>129</v>
      </c>
      <c r="F10" s="120" t="s">
        <v>130</v>
      </c>
      <c r="G10" s="121" t="s">
        <v>131</v>
      </c>
      <c r="H10" s="122" t="s">
        <v>25</v>
      </c>
      <c r="I10" s="123" t="s">
        <v>131</v>
      </c>
      <c r="J10" s="643" t="s">
        <v>366</v>
      </c>
      <c r="K10" s="643" t="s">
        <v>366</v>
      </c>
      <c r="L10" s="124" t="s">
        <v>132</v>
      </c>
    </row>
    <row r="11" spans="1:12" ht="13.5" thickBot="1">
      <c r="A11" s="125"/>
      <c r="B11" s="99" t="s">
        <v>133</v>
      </c>
      <c r="C11" s="126"/>
      <c r="D11" s="127"/>
      <c r="E11" s="128"/>
      <c r="F11" s="129"/>
      <c r="G11" s="104"/>
      <c r="H11" s="105"/>
      <c r="I11" s="102"/>
      <c r="J11" s="130">
        <f>J13+J70+J79+J80+J111+J128+J140+J156+J165</f>
        <v>78999.99999999999</v>
      </c>
      <c r="K11" s="131">
        <f>K13+K70+K79+K80+K111+K128+K140+K156+K165</f>
        <v>50269.200000000004</v>
      </c>
      <c r="L11" s="608">
        <f>K11/J11*100</f>
        <v>63.63189873417723</v>
      </c>
    </row>
    <row r="12" spans="1:12" ht="13.5" thickBot="1">
      <c r="A12" s="125"/>
      <c r="B12" s="99" t="s">
        <v>336</v>
      </c>
      <c r="C12" s="127"/>
      <c r="D12" s="127"/>
      <c r="E12" s="128"/>
      <c r="F12" s="129"/>
      <c r="G12" s="133"/>
      <c r="H12" s="611"/>
      <c r="I12" s="102"/>
      <c r="J12" s="130">
        <f>J14+J19+J34-J52</f>
        <v>12321.3</v>
      </c>
      <c r="K12" s="134">
        <f>K14+K19+K34</f>
        <v>8110.900000000001</v>
      </c>
      <c r="L12" s="132"/>
    </row>
    <row r="13" spans="1:12" ht="12.75">
      <c r="A13" s="135" t="s">
        <v>134</v>
      </c>
      <c r="B13" s="99" t="s">
        <v>135</v>
      </c>
      <c r="C13" s="136" t="e">
        <f>C19+C34+#REF!+#REF!+C65</f>
        <v>#REF!</v>
      </c>
      <c r="D13" s="127" t="e">
        <f>D19+D34+#REF!+#REF!+D65</f>
        <v>#REF!</v>
      </c>
      <c r="E13" s="137" t="s">
        <v>136</v>
      </c>
      <c r="F13" s="138"/>
      <c r="G13" s="139"/>
      <c r="H13" s="140"/>
      <c r="I13" s="141"/>
      <c r="J13" s="142">
        <f>J14+J19+J34+J58+J61</f>
        <v>13929.9</v>
      </c>
      <c r="K13" s="142">
        <f>K14+K19+K34+K61</f>
        <v>8767.1</v>
      </c>
      <c r="L13" s="143">
        <f>K13/J13*100</f>
        <v>62.937278803150065</v>
      </c>
    </row>
    <row r="14" spans="1:12" ht="12.75">
      <c r="A14" s="144" t="s">
        <v>11</v>
      </c>
      <c r="B14" s="145" t="s">
        <v>137</v>
      </c>
      <c r="C14" s="146"/>
      <c r="D14" s="146"/>
      <c r="E14" s="147">
        <v>887</v>
      </c>
      <c r="F14" s="148" t="s">
        <v>138</v>
      </c>
      <c r="G14" s="149"/>
      <c r="H14" s="523"/>
      <c r="I14" s="151"/>
      <c r="J14" s="152">
        <f>J16</f>
        <v>920.5</v>
      </c>
      <c r="K14" s="153">
        <f>K16</f>
        <v>721.2</v>
      </c>
      <c r="L14" s="154">
        <f aca="true" t="shared" si="0" ref="L14:L57">K14/J14*100</f>
        <v>78.3487235198262</v>
      </c>
    </row>
    <row r="15" spans="1:12" ht="12.75">
      <c r="A15" s="155"/>
      <c r="B15" s="108" t="s">
        <v>139</v>
      </c>
      <c r="C15" s="156"/>
      <c r="D15" s="156"/>
      <c r="E15" s="157"/>
      <c r="F15" s="158"/>
      <c r="G15" s="159"/>
      <c r="H15" s="531"/>
      <c r="I15" s="161"/>
      <c r="J15" s="162"/>
      <c r="K15" s="163"/>
      <c r="L15" s="164"/>
    </row>
    <row r="16" spans="1:12" ht="13.5" thickBot="1">
      <c r="A16" s="165" t="s">
        <v>14</v>
      </c>
      <c r="B16" s="166" t="s">
        <v>140</v>
      </c>
      <c r="C16" s="167"/>
      <c r="D16" s="168"/>
      <c r="E16" s="169">
        <v>887</v>
      </c>
      <c r="F16" s="170" t="s">
        <v>138</v>
      </c>
      <c r="G16" s="171" t="s">
        <v>141</v>
      </c>
      <c r="H16" s="537"/>
      <c r="I16" s="171"/>
      <c r="J16" s="172">
        <f>SUM(J17:J18)</f>
        <v>920.5</v>
      </c>
      <c r="K16" s="173">
        <f>SUM(K17:K18)</f>
        <v>721.2</v>
      </c>
      <c r="L16" s="132">
        <f t="shared" si="0"/>
        <v>78.3487235198262</v>
      </c>
    </row>
    <row r="17" spans="1:12" ht="13.5" thickBot="1">
      <c r="A17" s="174" t="s">
        <v>17</v>
      </c>
      <c r="B17" s="166" t="s">
        <v>142</v>
      </c>
      <c r="C17" s="167"/>
      <c r="D17" s="168"/>
      <c r="E17" s="175" t="s">
        <v>143</v>
      </c>
      <c r="F17" s="176" t="s">
        <v>138</v>
      </c>
      <c r="G17" s="177" t="s">
        <v>141</v>
      </c>
      <c r="H17" s="536" t="s">
        <v>375</v>
      </c>
      <c r="I17" s="177" t="s">
        <v>145</v>
      </c>
      <c r="J17" s="172">
        <v>742.4</v>
      </c>
      <c r="K17" s="178">
        <v>555.6</v>
      </c>
      <c r="L17" s="143">
        <f t="shared" si="0"/>
        <v>74.83836206896552</v>
      </c>
    </row>
    <row r="18" spans="1:12" ht="13.5" thickBot="1">
      <c r="A18" s="179" t="s">
        <v>21</v>
      </c>
      <c r="B18" s="108" t="s">
        <v>146</v>
      </c>
      <c r="C18" s="180"/>
      <c r="D18" s="156"/>
      <c r="E18" s="181" t="s">
        <v>143</v>
      </c>
      <c r="F18" s="160" t="s">
        <v>138</v>
      </c>
      <c r="G18" s="161" t="s">
        <v>141</v>
      </c>
      <c r="H18" s="531" t="s">
        <v>375</v>
      </c>
      <c r="I18" s="161" t="s">
        <v>147</v>
      </c>
      <c r="J18" s="162">
        <v>178.1</v>
      </c>
      <c r="K18" s="178">
        <v>165.6</v>
      </c>
      <c r="L18" s="142">
        <f t="shared" si="0"/>
        <v>92.98147108366086</v>
      </c>
    </row>
    <row r="19" spans="1:12" ht="12.75">
      <c r="A19" s="182" t="s">
        <v>31</v>
      </c>
      <c r="B19" s="99" t="s">
        <v>148</v>
      </c>
      <c r="C19" s="136">
        <v>3346.5</v>
      </c>
      <c r="D19" s="127">
        <f>SUM(D24:D32)</f>
        <v>-1.9000000000000001</v>
      </c>
      <c r="E19" s="183" t="s">
        <v>143</v>
      </c>
      <c r="F19" s="140"/>
      <c r="G19" s="141"/>
      <c r="H19" s="140"/>
      <c r="I19" s="141"/>
      <c r="J19" s="184">
        <f>J22+J27+J29</f>
        <v>2914.8</v>
      </c>
      <c r="K19" s="185">
        <f>K22+K27+K29</f>
        <v>2006.2999999999997</v>
      </c>
      <c r="L19" s="186">
        <f t="shared" si="0"/>
        <v>68.83148071908877</v>
      </c>
    </row>
    <row r="20" spans="1:12" ht="12.75">
      <c r="A20" s="187"/>
      <c r="B20" s="108" t="s">
        <v>149</v>
      </c>
      <c r="C20" s="180"/>
      <c r="D20" s="156"/>
      <c r="E20" s="181"/>
      <c r="F20" s="160"/>
      <c r="G20" s="161"/>
      <c r="H20" s="160"/>
      <c r="I20" s="161"/>
      <c r="J20" s="188"/>
      <c r="K20" s="189"/>
      <c r="L20" s="190"/>
    </row>
    <row r="21" spans="1:12" ht="12.75">
      <c r="A21" s="191"/>
      <c r="B21" s="108" t="s">
        <v>150</v>
      </c>
      <c r="C21" s="180"/>
      <c r="D21" s="156"/>
      <c r="E21" s="181"/>
      <c r="F21" s="160"/>
      <c r="G21" s="161"/>
      <c r="H21" s="160"/>
      <c r="I21" s="161"/>
      <c r="J21" s="188"/>
      <c r="K21" s="189"/>
      <c r="L21" s="164"/>
    </row>
    <row r="22" spans="1:12" ht="12.75">
      <c r="A22" s="144" t="s">
        <v>151</v>
      </c>
      <c r="B22" s="145" t="s">
        <v>152</v>
      </c>
      <c r="C22" s="146"/>
      <c r="D22" s="146"/>
      <c r="E22" s="192" t="s">
        <v>143</v>
      </c>
      <c r="F22" s="150" t="s">
        <v>153</v>
      </c>
      <c r="G22" s="151" t="s">
        <v>154</v>
      </c>
      <c r="H22" s="523"/>
      <c r="I22" s="151"/>
      <c r="J22" s="193">
        <f>SUM(J24:J26)</f>
        <v>780.2</v>
      </c>
      <c r="K22" s="194">
        <f>SUM(K24:K26)</f>
        <v>684.3</v>
      </c>
      <c r="L22" s="154">
        <f t="shared" si="0"/>
        <v>87.70827992822352</v>
      </c>
    </row>
    <row r="23" spans="1:12" ht="12.75">
      <c r="A23" s="195"/>
      <c r="B23" s="196" t="s">
        <v>361</v>
      </c>
      <c r="C23" s="197"/>
      <c r="D23" s="197"/>
      <c r="E23" s="198"/>
      <c r="F23" s="199"/>
      <c r="G23" s="200"/>
      <c r="H23" s="524"/>
      <c r="I23" s="200"/>
      <c r="J23" s="201"/>
      <c r="K23" s="202"/>
      <c r="L23" s="164"/>
    </row>
    <row r="24" spans="1:12" ht="12.75">
      <c r="A24" s="203" t="s">
        <v>155</v>
      </c>
      <c r="B24" s="108" t="s">
        <v>156</v>
      </c>
      <c r="C24" s="156">
        <v>2425.8</v>
      </c>
      <c r="D24" s="156">
        <v>-0.9</v>
      </c>
      <c r="E24" s="181" t="s">
        <v>143</v>
      </c>
      <c r="F24" s="160" t="s">
        <v>153</v>
      </c>
      <c r="G24" s="161" t="s">
        <v>154</v>
      </c>
      <c r="H24" s="531" t="s">
        <v>375</v>
      </c>
      <c r="I24" s="161" t="s">
        <v>145</v>
      </c>
      <c r="J24" s="188">
        <v>615.1</v>
      </c>
      <c r="K24" s="189">
        <v>529.1</v>
      </c>
      <c r="L24" s="154">
        <f t="shared" si="0"/>
        <v>86.01853357177694</v>
      </c>
    </row>
    <row r="25" spans="1:12" ht="12.75">
      <c r="A25" s="203"/>
      <c r="B25" s="196" t="s">
        <v>157</v>
      </c>
      <c r="C25" s="197"/>
      <c r="D25" s="197"/>
      <c r="E25" s="198"/>
      <c r="F25" s="199"/>
      <c r="G25" s="200"/>
      <c r="H25" s="524"/>
      <c r="I25" s="200"/>
      <c r="J25" s="201"/>
      <c r="K25" s="202"/>
      <c r="L25" s="164"/>
    </row>
    <row r="26" spans="1:12" ht="12.75">
      <c r="A26" s="627" t="s">
        <v>158</v>
      </c>
      <c r="B26" s="108" t="s">
        <v>146</v>
      </c>
      <c r="C26" s="156"/>
      <c r="D26" s="156"/>
      <c r="E26" s="181" t="s">
        <v>143</v>
      </c>
      <c r="F26" s="160" t="s">
        <v>153</v>
      </c>
      <c r="G26" s="161" t="s">
        <v>154</v>
      </c>
      <c r="H26" s="531" t="s">
        <v>375</v>
      </c>
      <c r="I26" s="161" t="s">
        <v>147</v>
      </c>
      <c r="J26" s="188">
        <v>165.1</v>
      </c>
      <c r="K26" s="189">
        <v>155.2</v>
      </c>
      <c r="L26" s="204">
        <f t="shared" si="0"/>
        <v>94.00363416111446</v>
      </c>
    </row>
    <row r="27" spans="1:12" ht="12.75">
      <c r="A27" s="144" t="s">
        <v>159</v>
      </c>
      <c r="B27" s="145" t="s">
        <v>362</v>
      </c>
      <c r="C27" s="146">
        <v>185.2</v>
      </c>
      <c r="D27" s="146">
        <v>0.1</v>
      </c>
      <c r="E27" s="192" t="s">
        <v>143</v>
      </c>
      <c r="F27" s="150" t="s">
        <v>153</v>
      </c>
      <c r="G27" s="151" t="s">
        <v>160</v>
      </c>
      <c r="H27" s="523" t="s">
        <v>375</v>
      </c>
      <c r="I27" s="151" t="s">
        <v>161</v>
      </c>
      <c r="J27" s="193">
        <v>206.1</v>
      </c>
      <c r="K27" s="194">
        <v>137.4</v>
      </c>
      <c r="L27" s="154">
        <f t="shared" si="0"/>
        <v>66.66666666666667</v>
      </c>
    </row>
    <row r="28" spans="1:12" ht="12.75">
      <c r="A28" s="195"/>
      <c r="B28" s="196" t="s">
        <v>363</v>
      </c>
      <c r="C28" s="197"/>
      <c r="D28" s="197"/>
      <c r="E28" s="198" t="s">
        <v>64</v>
      </c>
      <c r="F28" s="199"/>
      <c r="G28" s="200"/>
      <c r="H28" s="524"/>
      <c r="I28" s="200"/>
      <c r="J28" s="201"/>
      <c r="K28" s="202"/>
      <c r="L28" s="164"/>
    </row>
    <row r="29" spans="1:12" ht="12.75">
      <c r="A29" s="205" t="s">
        <v>162</v>
      </c>
      <c r="B29" s="196" t="s">
        <v>163</v>
      </c>
      <c r="C29" s="197"/>
      <c r="D29" s="197"/>
      <c r="E29" s="198" t="s">
        <v>143</v>
      </c>
      <c r="F29" s="199" t="s">
        <v>153</v>
      </c>
      <c r="G29" s="200" t="s">
        <v>164</v>
      </c>
      <c r="H29" s="524"/>
      <c r="I29" s="200"/>
      <c r="J29" s="201">
        <f>SUM(J30:J33)</f>
        <v>1928.5</v>
      </c>
      <c r="K29" s="202">
        <f>SUM(K30:K32)</f>
        <v>1184.6</v>
      </c>
      <c r="L29" s="204">
        <f t="shared" si="0"/>
        <v>61.42597873995332</v>
      </c>
    </row>
    <row r="30" spans="1:12" ht="12.75">
      <c r="A30" s="206" t="s">
        <v>165</v>
      </c>
      <c r="B30" s="166" t="s">
        <v>142</v>
      </c>
      <c r="C30" s="197"/>
      <c r="D30" s="197"/>
      <c r="E30" s="198" t="s">
        <v>143</v>
      </c>
      <c r="F30" s="199" t="s">
        <v>153</v>
      </c>
      <c r="G30" s="200" t="s">
        <v>164</v>
      </c>
      <c r="H30" s="524" t="s">
        <v>375</v>
      </c>
      <c r="I30" s="200" t="s">
        <v>145</v>
      </c>
      <c r="J30" s="201">
        <v>1435.2</v>
      </c>
      <c r="K30" s="202">
        <v>916.4</v>
      </c>
      <c r="L30" s="204">
        <f t="shared" si="0"/>
        <v>63.851727982162764</v>
      </c>
    </row>
    <row r="31" spans="1:12" ht="12.75">
      <c r="A31" s="195" t="s">
        <v>394</v>
      </c>
      <c r="B31" s="108" t="s">
        <v>146</v>
      </c>
      <c r="C31" s="207">
        <v>672.8</v>
      </c>
      <c r="D31" s="197">
        <v>-1.9</v>
      </c>
      <c r="E31" s="198" t="s">
        <v>143</v>
      </c>
      <c r="F31" s="199" t="s">
        <v>153</v>
      </c>
      <c r="G31" s="200" t="s">
        <v>164</v>
      </c>
      <c r="H31" s="524" t="s">
        <v>375</v>
      </c>
      <c r="I31" s="200" t="s">
        <v>147</v>
      </c>
      <c r="J31" s="201">
        <v>424.5</v>
      </c>
      <c r="K31" s="202">
        <v>268.2</v>
      </c>
      <c r="L31" s="204">
        <f t="shared" si="0"/>
        <v>63.18021201413428</v>
      </c>
    </row>
    <row r="32" spans="1:12" ht="12.75">
      <c r="A32" s="208" t="s">
        <v>395</v>
      </c>
      <c r="B32" s="145" t="s">
        <v>166</v>
      </c>
      <c r="C32" s="210">
        <v>0</v>
      </c>
      <c r="D32" s="146">
        <v>0.8</v>
      </c>
      <c r="E32" s="175" t="s">
        <v>143</v>
      </c>
      <c r="F32" s="176" t="s">
        <v>153</v>
      </c>
      <c r="G32" s="177" t="s">
        <v>164</v>
      </c>
      <c r="H32" s="536" t="s">
        <v>371</v>
      </c>
      <c r="I32" s="177" t="s">
        <v>167</v>
      </c>
      <c r="J32" s="240">
        <v>67.8</v>
      </c>
      <c r="K32" s="241">
        <v>0</v>
      </c>
      <c r="L32" s="204">
        <v>0</v>
      </c>
    </row>
    <row r="33" spans="1:12" ht="13.5" thickBot="1">
      <c r="A33" s="21" t="s">
        <v>396</v>
      </c>
      <c r="B33" s="628" t="s">
        <v>197</v>
      </c>
      <c r="C33" s="219"/>
      <c r="D33" s="219"/>
      <c r="E33" s="220" t="s">
        <v>143</v>
      </c>
      <c r="F33" s="221" t="s">
        <v>153</v>
      </c>
      <c r="G33" s="222" t="s">
        <v>164</v>
      </c>
      <c r="H33" s="534" t="s">
        <v>376</v>
      </c>
      <c r="I33" s="222" t="s">
        <v>198</v>
      </c>
      <c r="J33" s="223">
        <v>1</v>
      </c>
      <c r="K33" s="223">
        <v>0.1</v>
      </c>
      <c r="L33" s="225"/>
    </row>
    <row r="34" spans="1:12" ht="12.75">
      <c r="A34" s="128" t="s">
        <v>39</v>
      </c>
      <c r="B34" s="127" t="s">
        <v>168</v>
      </c>
      <c r="C34" s="127">
        <f>SUM(C42:C57)</f>
        <v>7617.5</v>
      </c>
      <c r="D34" s="127">
        <f>SUM(D42:D57)</f>
        <v>291.5</v>
      </c>
      <c r="E34" s="183" t="s">
        <v>169</v>
      </c>
      <c r="F34" s="140" t="s">
        <v>170</v>
      </c>
      <c r="G34" s="141"/>
      <c r="H34" s="533"/>
      <c r="I34" s="141"/>
      <c r="J34" s="185">
        <f>J37+J40+J52</f>
        <v>8553</v>
      </c>
      <c r="K34" s="215">
        <f>K37+K40</f>
        <v>5383.400000000001</v>
      </c>
      <c r="L34" s="186">
        <f t="shared" si="0"/>
        <v>62.94165789781364</v>
      </c>
    </row>
    <row r="35" spans="1:12" ht="12.75">
      <c r="A35" s="216"/>
      <c r="B35" s="156" t="s">
        <v>171</v>
      </c>
      <c r="C35" s="156"/>
      <c r="D35" s="156"/>
      <c r="E35" s="181"/>
      <c r="F35" s="160"/>
      <c r="G35" s="161"/>
      <c r="H35" s="531"/>
      <c r="I35" s="161"/>
      <c r="J35" s="189"/>
      <c r="K35" s="217"/>
      <c r="L35" s="190"/>
    </row>
    <row r="36" spans="1:12" ht="13.5" thickBot="1">
      <c r="A36" s="218"/>
      <c r="B36" s="219" t="s">
        <v>172</v>
      </c>
      <c r="C36" s="219"/>
      <c r="D36" s="219"/>
      <c r="E36" s="220"/>
      <c r="F36" s="221"/>
      <c r="G36" s="222"/>
      <c r="H36" s="534"/>
      <c r="I36" s="222"/>
      <c r="J36" s="223"/>
      <c r="K36" s="224"/>
      <c r="L36" s="225"/>
    </row>
    <row r="37" spans="1:12" ht="13.5" thickBot="1">
      <c r="A37" s="119" t="s">
        <v>43</v>
      </c>
      <c r="B37" s="219" t="s">
        <v>114</v>
      </c>
      <c r="C37" s="219"/>
      <c r="D37" s="219"/>
      <c r="E37" s="220" t="s">
        <v>169</v>
      </c>
      <c r="F37" s="221" t="s">
        <v>170</v>
      </c>
      <c r="G37" s="222" t="s">
        <v>173</v>
      </c>
      <c r="H37" s="534" t="s">
        <v>375</v>
      </c>
      <c r="I37" s="222"/>
      <c r="J37" s="223">
        <f>SUM(J38:J39)</f>
        <v>920.5</v>
      </c>
      <c r="K37" s="226">
        <f>SUM(K38:K39)</f>
        <v>776.1</v>
      </c>
      <c r="L37" s="132">
        <f t="shared" si="0"/>
        <v>84.31287343834872</v>
      </c>
    </row>
    <row r="38" spans="1:12" ht="13.5" thickBot="1">
      <c r="A38" s="227" t="s">
        <v>174</v>
      </c>
      <c r="B38" s="228" t="s">
        <v>175</v>
      </c>
      <c r="C38" s="219"/>
      <c r="D38" s="219"/>
      <c r="E38" s="220" t="s">
        <v>169</v>
      </c>
      <c r="F38" s="221" t="s">
        <v>170</v>
      </c>
      <c r="G38" s="222" t="s">
        <v>173</v>
      </c>
      <c r="H38" s="534" t="s">
        <v>375</v>
      </c>
      <c r="I38" s="222" t="s">
        <v>145</v>
      </c>
      <c r="J38" s="223">
        <v>742.4</v>
      </c>
      <c r="K38" s="226">
        <v>610.6</v>
      </c>
      <c r="L38" s="143">
        <f t="shared" si="0"/>
        <v>82.24676724137932</v>
      </c>
    </row>
    <row r="39" spans="1:12" ht="13.5" thickBot="1">
      <c r="A39" s="229" t="s">
        <v>176</v>
      </c>
      <c r="B39" s="230" t="s">
        <v>146</v>
      </c>
      <c r="C39" s="126"/>
      <c r="D39" s="126"/>
      <c r="E39" s="231" t="s">
        <v>169</v>
      </c>
      <c r="F39" s="232" t="s">
        <v>170</v>
      </c>
      <c r="G39" s="233" t="s">
        <v>173</v>
      </c>
      <c r="H39" s="535" t="s">
        <v>375</v>
      </c>
      <c r="I39" s="233" t="s">
        <v>147</v>
      </c>
      <c r="J39" s="234">
        <v>178.1</v>
      </c>
      <c r="K39" s="235">
        <v>165.5</v>
      </c>
      <c r="L39" s="143">
        <f t="shared" si="0"/>
        <v>92.92532285233015</v>
      </c>
    </row>
    <row r="40" spans="1:12" ht="12.75">
      <c r="A40" s="135" t="s">
        <v>177</v>
      </c>
      <c r="B40" s="99" t="s">
        <v>178</v>
      </c>
      <c r="C40" s="127"/>
      <c r="D40" s="127"/>
      <c r="E40" s="183" t="s">
        <v>169</v>
      </c>
      <c r="F40" s="140" t="s">
        <v>170</v>
      </c>
      <c r="G40" s="141" t="s">
        <v>179</v>
      </c>
      <c r="H40" s="533"/>
      <c r="I40" s="141"/>
      <c r="J40" s="184">
        <f>SUM(J42:J51)</f>
        <v>7565.500000000001</v>
      </c>
      <c r="K40" s="215">
        <f>SUM(K42:K51)</f>
        <v>4607.3</v>
      </c>
      <c r="L40" s="236">
        <f t="shared" si="0"/>
        <v>60.89881699821558</v>
      </c>
    </row>
    <row r="41" spans="1:12" ht="12.75">
      <c r="A41" s="203"/>
      <c r="B41" s="237" t="s">
        <v>180</v>
      </c>
      <c r="C41" s="156"/>
      <c r="D41" s="156"/>
      <c r="E41" s="181"/>
      <c r="F41" s="160"/>
      <c r="G41" s="161"/>
      <c r="H41" s="531"/>
      <c r="I41" s="161"/>
      <c r="J41" s="188"/>
      <c r="K41" s="217"/>
      <c r="L41" s="238"/>
    </row>
    <row r="42" spans="1:12" ht="12.75">
      <c r="A42" s="672" t="s">
        <v>181</v>
      </c>
      <c r="B42" s="166" t="s">
        <v>142</v>
      </c>
      <c r="C42" s="239">
        <v>4756</v>
      </c>
      <c r="D42" s="239">
        <v>200</v>
      </c>
      <c r="E42" s="175" t="s">
        <v>169</v>
      </c>
      <c r="F42" s="176" t="s">
        <v>170</v>
      </c>
      <c r="G42" s="177" t="s">
        <v>179</v>
      </c>
      <c r="H42" s="536" t="s">
        <v>375</v>
      </c>
      <c r="I42" s="177" t="s">
        <v>145</v>
      </c>
      <c r="J42" s="240">
        <v>4534.3</v>
      </c>
      <c r="K42" s="241">
        <v>2586.6</v>
      </c>
      <c r="L42" s="242">
        <f>K42/J42*100</f>
        <v>57.045188893544754</v>
      </c>
    </row>
    <row r="43" spans="1:12" ht="12.75">
      <c r="A43" s="672" t="s">
        <v>182</v>
      </c>
      <c r="B43" s="243" t="s">
        <v>146</v>
      </c>
      <c r="C43" s="244">
        <v>1194</v>
      </c>
      <c r="D43" s="239">
        <v>-101</v>
      </c>
      <c r="E43" s="175" t="s">
        <v>169</v>
      </c>
      <c r="F43" s="176" t="s">
        <v>170</v>
      </c>
      <c r="G43" s="177" t="s">
        <v>179</v>
      </c>
      <c r="H43" s="536" t="s">
        <v>375</v>
      </c>
      <c r="I43" s="177" t="s">
        <v>147</v>
      </c>
      <c r="J43" s="240">
        <v>1339.9</v>
      </c>
      <c r="K43" s="241">
        <v>769.7</v>
      </c>
      <c r="L43" s="242">
        <f t="shared" si="0"/>
        <v>57.44458541682215</v>
      </c>
    </row>
    <row r="44" spans="1:12" ht="12.75">
      <c r="A44" s="672" t="s">
        <v>183</v>
      </c>
      <c r="B44" s="166" t="s">
        <v>184</v>
      </c>
      <c r="C44" s="167">
        <v>100</v>
      </c>
      <c r="D44" s="168">
        <v>-27</v>
      </c>
      <c r="E44" s="175" t="s">
        <v>169</v>
      </c>
      <c r="F44" s="176" t="s">
        <v>170</v>
      </c>
      <c r="G44" s="177" t="s">
        <v>179</v>
      </c>
      <c r="H44" s="536" t="s">
        <v>375</v>
      </c>
      <c r="I44" s="177" t="s">
        <v>185</v>
      </c>
      <c r="J44" s="245">
        <v>120</v>
      </c>
      <c r="K44" s="246">
        <v>66</v>
      </c>
      <c r="L44" s="204">
        <f t="shared" si="0"/>
        <v>55.00000000000001</v>
      </c>
    </row>
    <row r="45" spans="1:12" ht="12.75">
      <c r="A45" s="672" t="s">
        <v>186</v>
      </c>
      <c r="B45" s="166" t="s">
        <v>166</v>
      </c>
      <c r="C45" s="244">
        <v>89</v>
      </c>
      <c r="D45" s="239">
        <v>-3</v>
      </c>
      <c r="E45" s="175" t="s">
        <v>169</v>
      </c>
      <c r="F45" s="176" t="s">
        <v>170</v>
      </c>
      <c r="G45" s="177" t="s">
        <v>179</v>
      </c>
      <c r="H45" s="536" t="s">
        <v>371</v>
      </c>
      <c r="I45" s="177" t="s">
        <v>167</v>
      </c>
      <c r="J45" s="241">
        <v>30</v>
      </c>
      <c r="K45" s="247">
        <v>14.9</v>
      </c>
      <c r="L45" s="248">
        <v>0</v>
      </c>
    </row>
    <row r="46" spans="1:12" ht="13.5" thickBot="1">
      <c r="A46" s="673" t="s">
        <v>187</v>
      </c>
      <c r="B46" s="116" t="s">
        <v>188</v>
      </c>
      <c r="C46" s="249">
        <v>100</v>
      </c>
      <c r="D46" s="219">
        <v>-17</v>
      </c>
      <c r="E46" s="181" t="s">
        <v>169</v>
      </c>
      <c r="F46" s="160" t="s">
        <v>170</v>
      </c>
      <c r="G46" s="161" t="s">
        <v>179</v>
      </c>
      <c r="H46" s="531" t="s">
        <v>371</v>
      </c>
      <c r="I46" s="222" t="s">
        <v>189</v>
      </c>
      <c r="J46" s="223">
        <v>200</v>
      </c>
      <c r="K46" s="226">
        <v>66.9</v>
      </c>
      <c r="L46" s="132">
        <f t="shared" si="0"/>
        <v>33.45</v>
      </c>
    </row>
    <row r="47" spans="1:12" ht="13.5" thickBot="1">
      <c r="A47" s="673" t="s">
        <v>190</v>
      </c>
      <c r="B47" s="116" t="s">
        <v>191</v>
      </c>
      <c r="C47" s="249">
        <v>190</v>
      </c>
      <c r="D47" s="219">
        <v>-16</v>
      </c>
      <c r="E47" s="183" t="s">
        <v>169</v>
      </c>
      <c r="F47" s="140" t="s">
        <v>170</v>
      </c>
      <c r="G47" s="141" t="s">
        <v>179</v>
      </c>
      <c r="H47" s="533" t="s">
        <v>371</v>
      </c>
      <c r="I47" s="222" t="s">
        <v>192</v>
      </c>
      <c r="J47" s="223">
        <v>300</v>
      </c>
      <c r="K47" s="226">
        <v>396.5</v>
      </c>
      <c r="L47" s="143">
        <f t="shared" si="0"/>
        <v>132.16666666666669</v>
      </c>
    </row>
    <row r="48" spans="1:12" ht="13.5" thickBot="1">
      <c r="A48" s="673" t="s">
        <v>193</v>
      </c>
      <c r="B48" s="116" t="s">
        <v>194</v>
      </c>
      <c r="C48" s="249">
        <v>404</v>
      </c>
      <c r="D48" s="219">
        <v>59.5</v>
      </c>
      <c r="E48" s="183" t="s">
        <v>169</v>
      </c>
      <c r="F48" s="140" t="s">
        <v>170</v>
      </c>
      <c r="G48" s="141" t="s">
        <v>179</v>
      </c>
      <c r="H48" s="533" t="s">
        <v>371</v>
      </c>
      <c r="I48" s="222" t="s">
        <v>195</v>
      </c>
      <c r="J48" s="223">
        <v>473.8</v>
      </c>
      <c r="K48" s="226">
        <v>254.7</v>
      </c>
      <c r="L48" s="143">
        <f t="shared" si="0"/>
        <v>53.75685943436048</v>
      </c>
    </row>
    <row r="49" spans="1:12" ht="13.5" thickBot="1">
      <c r="A49" s="673" t="s">
        <v>196</v>
      </c>
      <c r="B49" s="116" t="s">
        <v>197</v>
      </c>
      <c r="C49" s="249">
        <v>200</v>
      </c>
      <c r="D49" s="219">
        <v>-118</v>
      </c>
      <c r="E49" s="183" t="s">
        <v>169</v>
      </c>
      <c r="F49" s="140" t="s">
        <v>170</v>
      </c>
      <c r="G49" s="141" t="s">
        <v>179</v>
      </c>
      <c r="H49" s="533" t="s">
        <v>376</v>
      </c>
      <c r="I49" s="222" t="s">
        <v>198</v>
      </c>
      <c r="J49" s="223">
        <v>40</v>
      </c>
      <c r="K49" s="226">
        <v>2.5</v>
      </c>
      <c r="L49" s="143">
        <f t="shared" si="0"/>
        <v>6.25</v>
      </c>
    </row>
    <row r="50" spans="1:12" ht="13.5" thickBot="1">
      <c r="A50" s="673" t="s">
        <v>199</v>
      </c>
      <c r="B50" s="116" t="s">
        <v>200</v>
      </c>
      <c r="C50" s="249">
        <v>250</v>
      </c>
      <c r="D50" s="219">
        <v>257</v>
      </c>
      <c r="E50" s="183" t="s">
        <v>169</v>
      </c>
      <c r="F50" s="140" t="s">
        <v>170</v>
      </c>
      <c r="G50" s="141" t="s">
        <v>179</v>
      </c>
      <c r="H50" s="533" t="s">
        <v>377</v>
      </c>
      <c r="I50" s="222" t="s">
        <v>201</v>
      </c>
      <c r="J50" s="223">
        <v>400</v>
      </c>
      <c r="K50" s="226">
        <v>360.8</v>
      </c>
      <c r="L50" s="143">
        <f t="shared" si="0"/>
        <v>90.2</v>
      </c>
    </row>
    <row r="51" spans="1:12" ht="13.5" thickBot="1">
      <c r="A51" s="718" t="s">
        <v>202</v>
      </c>
      <c r="B51" s="99" t="s">
        <v>203</v>
      </c>
      <c r="C51" s="136">
        <v>280</v>
      </c>
      <c r="D51" s="127">
        <v>57</v>
      </c>
      <c r="E51" s="183" t="s">
        <v>169</v>
      </c>
      <c r="F51" s="140" t="s">
        <v>170</v>
      </c>
      <c r="G51" s="141" t="s">
        <v>179</v>
      </c>
      <c r="H51" s="629" t="s">
        <v>377</v>
      </c>
      <c r="I51" s="141" t="s">
        <v>204</v>
      </c>
      <c r="J51" s="185">
        <v>127.5</v>
      </c>
      <c r="K51" s="275">
        <v>88.7</v>
      </c>
      <c r="L51" s="143">
        <f t="shared" si="0"/>
        <v>69.56862745098039</v>
      </c>
    </row>
    <row r="52" spans="1:12" ht="12.75">
      <c r="A52" s="632" t="s">
        <v>397</v>
      </c>
      <c r="B52" s="127" t="s">
        <v>205</v>
      </c>
      <c r="C52" s="127"/>
      <c r="D52" s="127"/>
      <c r="E52" s="137" t="s">
        <v>169</v>
      </c>
      <c r="F52" s="140" t="s">
        <v>170</v>
      </c>
      <c r="G52" s="141" t="s">
        <v>206</v>
      </c>
      <c r="H52" s="533"/>
      <c r="I52" s="141"/>
      <c r="J52" s="633">
        <f>J55</f>
        <v>67</v>
      </c>
      <c r="K52" s="326">
        <v>0</v>
      </c>
      <c r="L52" s="261">
        <f t="shared" si="0"/>
        <v>0</v>
      </c>
    </row>
    <row r="53" spans="1:12" ht="12.75">
      <c r="A53" s="251"/>
      <c r="B53" s="156" t="s">
        <v>207</v>
      </c>
      <c r="C53" s="146"/>
      <c r="D53" s="146"/>
      <c r="E53" s="159"/>
      <c r="F53" s="160"/>
      <c r="G53" s="161"/>
      <c r="H53" s="531"/>
      <c r="I53" s="161"/>
      <c r="J53" s="252"/>
      <c r="K53" s="253"/>
      <c r="L53" s="254"/>
    </row>
    <row r="54" spans="1:12" ht="12.75">
      <c r="A54" s="251"/>
      <c r="B54" s="156" t="s">
        <v>208</v>
      </c>
      <c r="C54" s="146"/>
      <c r="D54" s="146"/>
      <c r="E54" s="159"/>
      <c r="F54" s="160"/>
      <c r="G54" s="161"/>
      <c r="H54" s="531"/>
      <c r="I54" s="200"/>
      <c r="J54" s="255"/>
      <c r="K54" s="256"/>
      <c r="L54" s="254"/>
    </row>
    <row r="55" spans="1:12" ht="12.75">
      <c r="A55" s="257" t="s">
        <v>398</v>
      </c>
      <c r="B55" s="258" t="s">
        <v>209</v>
      </c>
      <c r="C55" s="146"/>
      <c r="D55" s="146"/>
      <c r="E55" s="147" t="s">
        <v>169</v>
      </c>
      <c r="F55" s="150" t="s">
        <v>170</v>
      </c>
      <c r="G55" s="151" t="s">
        <v>206</v>
      </c>
      <c r="H55" s="523" t="s">
        <v>210</v>
      </c>
      <c r="I55" s="161"/>
      <c r="J55" s="252">
        <f>J57</f>
        <v>67</v>
      </c>
      <c r="K55" s="189">
        <v>0</v>
      </c>
      <c r="L55" s="250">
        <f t="shared" si="0"/>
        <v>0</v>
      </c>
    </row>
    <row r="56" spans="1:12" ht="12.75">
      <c r="A56" s="251"/>
      <c r="B56" s="259" t="s">
        <v>211</v>
      </c>
      <c r="C56" s="146"/>
      <c r="D56" s="146"/>
      <c r="E56" s="157"/>
      <c r="F56" s="160"/>
      <c r="G56" s="161"/>
      <c r="H56" s="160"/>
      <c r="I56" s="161"/>
      <c r="J56" s="252"/>
      <c r="K56" s="189"/>
      <c r="L56" s="254"/>
    </row>
    <row r="57" spans="1:12" ht="13.5" thickBot="1">
      <c r="A57" s="634" t="s">
        <v>399</v>
      </c>
      <c r="B57" s="635" t="s">
        <v>197</v>
      </c>
      <c r="C57" s="209">
        <v>54.5</v>
      </c>
      <c r="D57" s="636"/>
      <c r="E57" s="637" t="s">
        <v>169</v>
      </c>
      <c r="F57" s="212" t="s">
        <v>170</v>
      </c>
      <c r="G57" s="213" t="s">
        <v>206</v>
      </c>
      <c r="H57" s="532" t="s">
        <v>210</v>
      </c>
      <c r="I57" s="213" t="s">
        <v>198</v>
      </c>
      <c r="J57" s="214">
        <v>67</v>
      </c>
      <c r="K57" s="638">
        <v>0</v>
      </c>
      <c r="L57" s="330">
        <f t="shared" si="0"/>
        <v>0</v>
      </c>
    </row>
    <row r="58" spans="1:12" ht="12.75">
      <c r="A58" s="547" t="s">
        <v>50</v>
      </c>
      <c r="B58" s="264" t="s">
        <v>212</v>
      </c>
      <c r="C58" s="265"/>
      <c r="D58" s="265"/>
      <c r="E58" s="630" t="s">
        <v>169</v>
      </c>
      <c r="F58" s="631" t="s">
        <v>213</v>
      </c>
      <c r="G58" s="631"/>
      <c r="H58" s="630"/>
      <c r="I58" s="631"/>
      <c r="J58" s="267">
        <f>J59</f>
        <v>255</v>
      </c>
      <c r="K58" s="267">
        <v>0</v>
      </c>
      <c r="L58" s="283">
        <v>0</v>
      </c>
    </row>
    <row r="59" spans="1:12" ht="12.75">
      <c r="A59" s="263" t="s">
        <v>53</v>
      </c>
      <c r="B59" s="264" t="s">
        <v>214</v>
      </c>
      <c r="C59" s="265"/>
      <c r="D59" s="266"/>
      <c r="E59" s="198" t="s">
        <v>169</v>
      </c>
      <c r="F59" s="199" t="s">
        <v>213</v>
      </c>
      <c r="G59" s="200" t="s">
        <v>215</v>
      </c>
      <c r="H59" s="524" t="s">
        <v>378</v>
      </c>
      <c r="I59" s="200"/>
      <c r="J59" s="255">
        <f>J60</f>
        <v>255</v>
      </c>
      <c r="K59" s="267">
        <v>0</v>
      </c>
      <c r="L59" s="262">
        <v>0</v>
      </c>
    </row>
    <row r="60" spans="1:12" ht="13.5" thickBot="1">
      <c r="A60" s="268" t="s">
        <v>216</v>
      </c>
      <c r="B60" s="269" t="s">
        <v>197</v>
      </c>
      <c r="C60" s="270"/>
      <c r="D60" s="271"/>
      <c r="E60" s="211" t="s">
        <v>169</v>
      </c>
      <c r="F60" s="212" t="s">
        <v>213</v>
      </c>
      <c r="G60" s="213" t="s">
        <v>215</v>
      </c>
      <c r="H60" s="532" t="s">
        <v>378</v>
      </c>
      <c r="I60" s="213" t="s">
        <v>198</v>
      </c>
      <c r="J60" s="272">
        <v>255</v>
      </c>
      <c r="K60" s="273">
        <v>0</v>
      </c>
      <c r="L60" s="162">
        <v>0</v>
      </c>
    </row>
    <row r="61" spans="1:12" ht="13.5" thickBot="1">
      <c r="A61" s="128" t="s">
        <v>66</v>
      </c>
      <c r="B61" s="127" t="s">
        <v>217</v>
      </c>
      <c r="C61" s="99"/>
      <c r="D61" s="127"/>
      <c r="E61" s="183" t="s">
        <v>169</v>
      </c>
      <c r="F61" s="140" t="s">
        <v>224</v>
      </c>
      <c r="G61" s="141" t="s">
        <v>218</v>
      </c>
      <c r="H61" s="533"/>
      <c r="I61" s="141"/>
      <c r="J61" s="274">
        <f>SUM(J62:J69)</f>
        <v>1286.6</v>
      </c>
      <c r="K61" s="215">
        <f>K62+K64+K68+K69</f>
        <v>656.2</v>
      </c>
      <c r="L61" s="262">
        <v>0</v>
      </c>
    </row>
    <row r="62" spans="1:12" ht="12.75">
      <c r="A62" s="128" t="s">
        <v>219</v>
      </c>
      <c r="B62" s="127" t="s">
        <v>220</v>
      </c>
      <c r="C62" s="127"/>
      <c r="D62" s="127"/>
      <c r="E62" s="183" t="s">
        <v>169</v>
      </c>
      <c r="F62" s="140" t="s">
        <v>224</v>
      </c>
      <c r="G62" s="141" t="s">
        <v>379</v>
      </c>
      <c r="H62" s="533" t="s">
        <v>371</v>
      </c>
      <c r="I62" s="141" t="s">
        <v>195</v>
      </c>
      <c r="J62" s="274">
        <v>107.1</v>
      </c>
      <c r="K62" s="215">
        <v>88.8</v>
      </c>
      <c r="L62" s="280">
        <v>0</v>
      </c>
    </row>
    <row r="63" spans="1:12" ht="12.75">
      <c r="A63" s="276"/>
      <c r="B63" s="156" t="s">
        <v>221</v>
      </c>
      <c r="C63" s="156"/>
      <c r="D63" s="156"/>
      <c r="E63" s="181"/>
      <c r="F63" s="160"/>
      <c r="G63" s="161"/>
      <c r="H63" s="531"/>
      <c r="I63" s="161"/>
      <c r="J63" s="277"/>
      <c r="K63" s="217"/>
      <c r="L63" s="653">
        <v>0</v>
      </c>
    </row>
    <row r="64" spans="1:12" ht="12.75">
      <c r="A64" s="654" t="s">
        <v>222</v>
      </c>
      <c r="B64" s="145" t="s">
        <v>225</v>
      </c>
      <c r="C64" s="146"/>
      <c r="D64" s="146"/>
      <c r="E64" s="192" t="s">
        <v>169</v>
      </c>
      <c r="F64" s="150" t="s">
        <v>224</v>
      </c>
      <c r="G64" s="151" t="s">
        <v>218</v>
      </c>
      <c r="H64" s="523" t="s">
        <v>329</v>
      </c>
      <c r="I64" s="151" t="s">
        <v>328</v>
      </c>
      <c r="J64" s="278">
        <v>594</v>
      </c>
      <c r="K64" s="279">
        <v>297</v>
      </c>
      <c r="L64" s="280">
        <v>0</v>
      </c>
    </row>
    <row r="65" spans="1:12" ht="12.75">
      <c r="A65" s="655"/>
      <c r="B65" s="284" t="s">
        <v>226</v>
      </c>
      <c r="C65" s="285">
        <v>776</v>
      </c>
      <c r="D65" s="285"/>
      <c r="E65" s="286"/>
      <c r="F65" s="287"/>
      <c r="G65" s="284"/>
      <c r="H65" s="530"/>
      <c r="I65" s="284"/>
      <c r="J65" s="277"/>
      <c r="K65" s="217"/>
      <c r="L65" s="653">
        <v>0</v>
      </c>
    </row>
    <row r="66" spans="1:12" ht="12.75">
      <c r="A66" s="656"/>
      <c r="B66" s="108" t="s">
        <v>227</v>
      </c>
      <c r="C66" s="156" t="e">
        <f>C73+C80+#REF!+#REF!+#REF!+#REF!</f>
        <v>#REF!</v>
      </c>
      <c r="D66" s="156" t="e">
        <f>D73+D80+#REF!+#REF!+#REF!+#REF!+#REF!+#REF!</f>
        <v>#REF!</v>
      </c>
      <c r="E66" s="181"/>
      <c r="F66" s="160"/>
      <c r="G66" s="161"/>
      <c r="H66" s="529"/>
      <c r="I66" s="161"/>
      <c r="J66" s="277"/>
      <c r="K66" s="217"/>
      <c r="L66" s="653">
        <v>0</v>
      </c>
    </row>
    <row r="67" spans="1:12" ht="12.75">
      <c r="A67" s="657"/>
      <c r="B67" s="196" t="s">
        <v>228</v>
      </c>
      <c r="C67" s="197"/>
      <c r="D67" s="197"/>
      <c r="E67" s="198"/>
      <c r="F67" s="199"/>
      <c r="G67" s="200"/>
      <c r="H67" s="528"/>
      <c r="I67" s="200"/>
      <c r="J67" s="281"/>
      <c r="K67" s="282"/>
      <c r="L67" s="283">
        <v>0</v>
      </c>
    </row>
    <row r="68" spans="1:12" ht="12.75">
      <c r="A68" s="651" t="s">
        <v>400</v>
      </c>
      <c r="B68" s="166" t="s">
        <v>370</v>
      </c>
      <c r="C68" s="239"/>
      <c r="D68" s="239"/>
      <c r="E68" s="175" t="s">
        <v>169</v>
      </c>
      <c r="F68" s="176" t="s">
        <v>224</v>
      </c>
      <c r="G68" s="177" t="s">
        <v>372</v>
      </c>
      <c r="H68" s="652" t="s">
        <v>371</v>
      </c>
      <c r="I68" s="177" t="s">
        <v>195</v>
      </c>
      <c r="J68" s="616">
        <v>525.5</v>
      </c>
      <c r="K68" s="617">
        <v>225.4</v>
      </c>
      <c r="L68" s="262">
        <v>0</v>
      </c>
    </row>
    <row r="69" spans="1:12" ht="13.5" thickBot="1">
      <c r="A69" s="646" t="s">
        <v>401</v>
      </c>
      <c r="B69" s="658" t="s">
        <v>223</v>
      </c>
      <c r="C69" s="146"/>
      <c r="D69" s="146"/>
      <c r="E69" s="192" t="s">
        <v>169</v>
      </c>
      <c r="F69" s="150" t="s">
        <v>224</v>
      </c>
      <c r="G69" s="151" t="s">
        <v>380</v>
      </c>
      <c r="H69" s="523" t="s">
        <v>329</v>
      </c>
      <c r="I69" s="151" t="s">
        <v>198</v>
      </c>
      <c r="J69" s="278">
        <v>60</v>
      </c>
      <c r="K69" s="279">
        <v>45</v>
      </c>
      <c r="L69" s="280"/>
    </row>
    <row r="70" spans="1:12" ht="15">
      <c r="A70" s="802" t="s">
        <v>70</v>
      </c>
      <c r="B70" s="99" t="s">
        <v>443</v>
      </c>
      <c r="C70" s="127"/>
      <c r="D70" s="127"/>
      <c r="E70" s="806" t="s">
        <v>169</v>
      </c>
      <c r="F70" s="141" t="s">
        <v>229</v>
      </c>
      <c r="G70" s="140"/>
      <c r="H70" s="810"/>
      <c r="I70" s="808"/>
      <c r="J70" s="274">
        <f>J73</f>
        <v>417.2</v>
      </c>
      <c r="K70" s="215">
        <f>K73</f>
        <v>158.20000000000002</v>
      </c>
      <c r="L70" s="261">
        <f aca="true" t="shared" si="1" ref="L70:L78">K70/J70*100</f>
        <v>37.91946308724833</v>
      </c>
    </row>
    <row r="71" spans="1:12" ht="12.75">
      <c r="A71" s="155"/>
      <c r="B71" s="108" t="s">
        <v>444</v>
      </c>
      <c r="C71" s="156"/>
      <c r="D71" s="156"/>
      <c r="E71" s="807"/>
      <c r="F71" s="161"/>
      <c r="G71" s="160"/>
      <c r="H71" s="811"/>
      <c r="I71" s="809"/>
      <c r="J71" s="277"/>
      <c r="K71" s="217"/>
      <c r="L71" s="254"/>
    </row>
    <row r="72" spans="1:12" ht="13.5" thickBot="1">
      <c r="A72" s="803"/>
      <c r="B72" s="116" t="s">
        <v>445</v>
      </c>
      <c r="C72" s="219"/>
      <c r="D72" s="219"/>
      <c r="E72" s="534"/>
      <c r="F72" s="222"/>
      <c r="G72" s="221"/>
      <c r="H72" s="812"/>
      <c r="I72" s="805"/>
      <c r="J72" s="804"/>
      <c r="K72" s="224"/>
      <c r="L72" s="288"/>
    </row>
    <row r="73" spans="1:12" ht="12.75">
      <c r="A73" s="290" t="s">
        <v>73</v>
      </c>
      <c r="B73" s="108" t="s">
        <v>231</v>
      </c>
      <c r="C73" s="180">
        <v>625</v>
      </c>
      <c r="D73" s="156"/>
      <c r="E73" s="181" t="s">
        <v>169</v>
      </c>
      <c r="F73" s="160" t="s">
        <v>229</v>
      </c>
      <c r="G73" s="161" t="s">
        <v>232</v>
      </c>
      <c r="H73" s="531" t="s">
        <v>144</v>
      </c>
      <c r="I73" s="161"/>
      <c r="J73" s="277">
        <f>SUM(J75:J78)</f>
        <v>417.2</v>
      </c>
      <c r="K73" s="217">
        <f>SUM(K75:K78)</f>
        <v>158.20000000000002</v>
      </c>
      <c r="L73" s="702">
        <f t="shared" si="1"/>
        <v>37.91946308724833</v>
      </c>
    </row>
    <row r="74" spans="1:12" ht="13.5" thickBot="1">
      <c r="A74" s="291"/>
      <c r="B74" s="108" t="s">
        <v>233</v>
      </c>
      <c r="C74" s="180"/>
      <c r="D74" s="156"/>
      <c r="E74" s="181"/>
      <c r="F74" s="160"/>
      <c r="G74" s="161"/>
      <c r="H74" s="531"/>
      <c r="I74" s="161"/>
      <c r="J74" s="277"/>
      <c r="K74" s="217"/>
      <c r="L74" s="690"/>
    </row>
    <row r="75" spans="1:12" ht="13.5" thickBot="1">
      <c r="A75" s="292" t="s">
        <v>230</v>
      </c>
      <c r="B75" s="577" t="s">
        <v>194</v>
      </c>
      <c r="C75" s="293"/>
      <c r="D75" s="294"/>
      <c r="E75" s="295" t="s">
        <v>169</v>
      </c>
      <c r="F75" s="296" t="s">
        <v>229</v>
      </c>
      <c r="G75" s="297" t="s">
        <v>232</v>
      </c>
      <c r="H75" s="538" t="s">
        <v>371</v>
      </c>
      <c r="I75" s="297" t="s">
        <v>195</v>
      </c>
      <c r="J75" s="298">
        <v>396.2</v>
      </c>
      <c r="K75" s="491">
        <v>145.3</v>
      </c>
      <c r="L75" s="254">
        <f t="shared" si="1"/>
        <v>36.67339727410399</v>
      </c>
    </row>
    <row r="76" spans="1:12" ht="13.5" thickBot="1">
      <c r="A76" s="299" t="s">
        <v>402</v>
      </c>
      <c r="B76" s="578" t="s">
        <v>197</v>
      </c>
      <c r="C76" s="301"/>
      <c r="D76" s="302"/>
      <c r="E76" s="295" t="s">
        <v>169</v>
      </c>
      <c r="F76" s="296" t="s">
        <v>229</v>
      </c>
      <c r="G76" s="297" t="s">
        <v>232</v>
      </c>
      <c r="H76" s="538" t="s">
        <v>381</v>
      </c>
      <c r="I76" s="297" t="s">
        <v>198</v>
      </c>
      <c r="J76" s="298">
        <v>1</v>
      </c>
      <c r="K76" s="491">
        <v>0</v>
      </c>
      <c r="L76" s="261">
        <f t="shared" si="1"/>
        <v>0</v>
      </c>
    </row>
    <row r="77" spans="1:12" ht="13.5" hidden="1" thickBot="1">
      <c r="A77" s="299"/>
      <c r="B77" s="300" t="s">
        <v>200</v>
      </c>
      <c r="C77" s="301"/>
      <c r="D77" s="302"/>
      <c r="E77" s="303" t="s">
        <v>169</v>
      </c>
      <c r="F77" s="304" t="s">
        <v>229</v>
      </c>
      <c r="G77" s="305" t="s">
        <v>232</v>
      </c>
      <c r="H77" s="539" t="s">
        <v>144</v>
      </c>
      <c r="I77" s="306" t="s">
        <v>201</v>
      </c>
      <c r="J77" s="307">
        <v>0</v>
      </c>
      <c r="K77" s="492">
        <v>0</v>
      </c>
      <c r="L77" s="261" t="e">
        <f t="shared" si="1"/>
        <v>#DIV/0!</v>
      </c>
    </row>
    <row r="78" spans="1:12" ht="13.5" thickBot="1">
      <c r="A78" s="309" t="s">
        <v>403</v>
      </c>
      <c r="B78" s="310" t="s">
        <v>234</v>
      </c>
      <c r="C78" s="311"/>
      <c r="D78" s="312"/>
      <c r="E78" s="313" t="s">
        <v>169</v>
      </c>
      <c r="F78" s="314" t="s">
        <v>229</v>
      </c>
      <c r="G78" s="315" t="s">
        <v>232</v>
      </c>
      <c r="H78" s="540" t="s">
        <v>377</v>
      </c>
      <c r="I78" s="315" t="s">
        <v>204</v>
      </c>
      <c r="J78" s="316">
        <v>20</v>
      </c>
      <c r="K78" s="493">
        <v>12.9</v>
      </c>
      <c r="L78" s="262">
        <f t="shared" si="1"/>
        <v>64.5</v>
      </c>
    </row>
    <row r="79" spans="1:12" ht="15.75" thickBot="1">
      <c r="A79" s="719" t="s">
        <v>404</v>
      </c>
      <c r="B79" s="318" t="s">
        <v>235</v>
      </c>
      <c r="C79" s="319"/>
      <c r="D79" s="320"/>
      <c r="E79" s="220" t="s">
        <v>169</v>
      </c>
      <c r="F79" s="221" t="s">
        <v>236</v>
      </c>
      <c r="G79" s="222" t="s">
        <v>237</v>
      </c>
      <c r="H79" s="534" t="s">
        <v>371</v>
      </c>
      <c r="I79" s="222" t="s">
        <v>195</v>
      </c>
      <c r="J79" s="321">
        <v>112</v>
      </c>
      <c r="K79" s="322">
        <v>66.3</v>
      </c>
      <c r="L79" s="288">
        <f>K79/J79*100</f>
        <v>59.19642857142857</v>
      </c>
    </row>
    <row r="80" spans="1:12" ht="15.75" thickBot="1">
      <c r="A80" s="720" t="s">
        <v>405</v>
      </c>
      <c r="B80" s="323" t="s">
        <v>446</v>
      </c>
      <c r="C80" s="136">
        <v>18943.2</v>
      </c>
      <c r="D80" s="127">
        <v>0</v>
      </c>
      <c r="E80" s="183" t="s">
        <v>169</v>
      </c>
      <c r="F80" s="140" t="s">
        <v>239</v>
      </c>
      <c r="G80" s="141"/>
      <c r="H80" s="533"/>
      <c r="I80" s="141"/>
      <c r="J80" s="325">
        <f>J81+J85+J88+J92+J95+J99+J102+J106</f>
        <v>46416.6</v>
      </c>
      <c r="K80" s="326">
        <f>K81+K85+K88+K95+K99+K102+K106</f>
        <v>28318.000000000004</v>
      </c>
      <c r="L80" s="261">
        <f>K80/J80*100</f>
        <v>61.00834615202321</v>
      </c>
    </row>
    <row r="81" spans="1:12" ht="12.75">
      <c r="A81" s="728" t="s">
        <v>238</v>
      </c>
      <c r="B81" s="395" t="s">
        <v>241</v>
      </c>
      <c r="C81" s="392"/>
      <c r="D81" s="392"/>
      <c r="E81" s="99">
        <v>973</v>
      </c>
      <c r="F81" s="140" t="s">
        <v>239</v>
      </c>
      <c r="G81" s="99">
        <v>6000101</v>
      </c>
      <c r="H81" s="127">
        <v>240</v>
      </c>
      <c r="I81" s="99"/>
      <c r="J81" s="498">
        <f>SUM(J83:J84)</f>
        <v>12690.8</v>
      </c>
      <c r="K81" s="323">
        <f>SUM(K83:K84)</f>
        <v>8864.9</v>
      </c>
      <c r="L81" s="261">
        <f>K81/J81*100</f>
        <v>69.85296435212909</v>
      </c>
    </row>
    <row r="82" spans="1:12" ht="13.5" thickBot="1">
      <c r="A82" s="331"/>
      <c r="B82" s="332" t="s">
        <v>242</v>
      </c>
      <c r="C82" s="333"/>
      <c r="D82" s="333"/>
      <c r="E82" s="360"/>
      <c r="F82" s="387"/>
      <c r="G82" s="360"/>
      <c r="H82" s="345"/>
      <c r="I82" s="360"/>
      <c r="J82" s="345"/>
      <c r="K82" s="386"/>
      <c r="L82" s="254"/>
    </row>
    <row r="83" spans="1:12" ht="12.75">
      <c r="A83" s="620" t="s">
        <v>240</v>
      </c>
      <c r="B83" s="285" t="s">
        <v>330</v>
      </c>
      <c r="C83" s="345"/>
      <c r="D83" s="345"/>
      <c r="E83" s="99">
        <v>973</v>
      </c>
      <c r="F83" s="140" t="s">
        <v>239</v>
      </c>
      <c r="G83" s="99">
        <v>6000101</v>
      </c>
      <c r="H83" s="392">
        <v>240</v>
      </c>
      <c r="I83" s="814">
        <v>225</v>
      </c>
      <c r="J83" s="815">
        <v>2900</v>
      </c>
      <c r="K83" s="816">
        <v>1002.5</v>
      </c>
      <c r="L83" s="327"/>
    </row>
    <row r="84" spans="1:12" ht="13.5" thickBot="1">
      <c r="A84" s="721" t="s">
        <v>243</v>
      </c>
      <c r="B84" s="512" t="s">
        <v>194</v>
      </c>
      <c r="C84" s="501"/>
      <c r="D84" s="501"/>
      <c r="E84" s="499">
        <v>973</v>
      </c>
      <c r="F84" s="500" t="s">
        <v>239</v>
      </c>
      <c r="G84" s="499">
        <v>6000101</v>
      </c>
      <c r="H84" s="501">
        <v>240</v>
      </c>
      <c r="I84" s="502">
        <v>226</v>
      </c>
      <c r="J84" s="511">
        <v>9790.8</v>
      </c>
      <c r="K84" s="496">
        <v>7862.4</v>
      </c>
      <c r="L84" s="288">
        <f>K84/J84*100</f>
        <v>80.30395881848266</v>
      </c>
    </row>
    <row r="85" spans="1:12" ht="12.75">
      <c r="A85" s="727" t="s">
        <v>406</v>
      </c>
      <c r="B85" s="395" t="s">
        <v>244</v>
      </c>
      <c r="C85" s="392"/>
      <c r="D85" s="392"/>
      <c r="E85" s="99">
        <v>973</v>
      </c>
      <c r="F85" s="140" t="s">
        <v>239</v>
      </c>
      <c r="G85" s="99">
        <v>6000102</v>
      </c>
      <c r="H85" s="127">
        <v>240</v>
      </c>
      <c r="I85" s="497"/>
      <c r="J85" s="127">
        <f>SUM(J87:J87)</f>
        <v>5890</v>
      </c>
      <c r="K85" s="323">
        <f>SUM(K87:K87)</f>
        <v>3692.8</v>
      </c>
      <c r="L85" s="261">
        <f>K85/J85*100</f>
        <v>62.69609507640068</v>
      </c>
    </row>
    <row r="86" spans="1:12" ht="12.75">
      <c r="A86" s="722"/>
      <c r="B86" s="332" t="s">
        <v>245</v>
      </c>
      <c r="C86" s="333"/>
      <c r="D86" s="333"/>
      <c r="E86" s="334"/>
      <c r="F86" s="335"/>
      <c r="G86" s="334"/>
      <c r="H86" s="333"/>
      <c r="I86" s="343"/>
      <c r="J86" s="333"/>
      <c r="K86" s="359"/>
      <c r="L86" s="289"/>
    </row>
    <row r="87" spans="1:12" ht="13.5" thickBot="1">
      <c r="A87" s="747" t="s">
        <v>407</v>
      </c>
      <c r="B87" s="350" t="s">
        <v>194</v>
      </c>
      <c r="C87" s="394"/>
      <c r="D87" s="394"/>
      <c r="E87" s="499">
        <v>973</v>
      </c>
      <c r="F87" s="500" t="s">
        <v>239</v>
      </c>
      <c r="G87" s="499">
        <v>6000102</v>
      </c>
      <c r="H87" s="501">
        <v>240</v>
      </c>
      <c r="I87" s="502">
        <v>226</v>
      </c>
      <c r="J87" s="511">
        <v>5890</v>
      </c>
      <c r="K87" s="496">
        <v>3692.8</v>
      </c>
      <c r="L87" s="288">
        <f>K87/J87*100</f>
        <v>62.69609507640068</v>
      </c>
    </row>
    <row r="88" spans="1:12" ht="12.75">
      <c r="A88" s="813" t="s">
        <v>408</v>
      </c>
      <c r="B88" s="285" t="s">
        <v>246</v>
      </c>
      <c r="C88" s="392"/>
      <c r="D88" s="392"/>
      <c r="E88" s="99">
        <v>973</v>
      </c>
      <c r="F88" s="140" t="s">
        <v>239</v>
      </c>
      <c r="G88" s="99">
        <v>6000103</v>
      </c>
      <c r="H88" s="127"/>
      <c r="I88" s="497"/>
      <c r="J88" s="127">
        <f>SUM(J89:J91)</f>
        <v>6914.3</v>
      </c>
      <c r="K88" s="324">
        <f>SUM(K89:K91)</f>
        <v>5496.2</v>
      </c>
      <c r="L88" s="327">
        <f>K88/J88*100</f>
        <v>79.49033163154621</v>
      </c>
    </row>
    <row r="89" spans="1:12" ht="12.75">
      <c r="A89" s="723" t="s">
        <v>409</v>
      </c>
      <c r="B89" s="346" t="s">
        <v>191</v>
      </c>
      <c r="C89" s="329"/>
      <c r="D89" s="329"/>
      <c r="E89" s="300">
        <v>973</v>
      </c>
      <c r="F89" s="347" t="s">
        <v>239</v>
      </c>
      <c r="G89" s="300">
        <v>6000103</v>
      </c>
      <c r="H89" s="348">
        <v>240</v>
      </c>
      <c r="I89" s="349">
        <v>225</v>
      </c>
      <c r="J89" s="348">
        <v>1710</v>
      </c>
      <c r="K89" s="818">
        <v>448</v>
      </c>
      <c r="L89" s="342">
        <f>K89/J89*100</f>
        <v>26.198830409356727</v>
      </c>
    </row>
    <row r="90" spans="1:12" ht="12.75">
      <c r="A90" s="723" t="s">
        <v>410</v>
      </c>
      <c r="B90" s="350" t="s">
        <v>194</v>
      </c>
      <c r="C90" s="329"/>
      <c r="D90" s="329"/>
      <c r="E90" s="338">
        <v>973</v>
      </c>
      <c r="F90" s="339" t="s">
        <v>239</v>
      </c>
      <c r="G90" s="351">
        <v>6000103</v>
      </c>
      <c r="H90" s="337">
        <v>240</v>
      </c>
      <c r="I90" s="340">
        <v>226</v>
      </c>
      <c r="J90" s="348">
        <v>104.3</v>
      </c>
      <c r="K90" s="302">
        <v>6.4</v>
      </c>
      <c r="L90" s="342">
        <f>K90/J90*100</f>
        <v>6.13614573346117</v>
      </c>
    </row>
    <row r="91" spans="1:12" ht="13.5" thickBot="1">
      <c r="A91" s="724" t="s">
        <v>411</v>
      </c>
      <c r="B91" s="408" t="s">
        <v>247</v>
      </c>
      <c r="C91" s="495"/>
      <c r="D91" s="496"/>
      <c r="E91" s="499">
        <v>973</v>
      </c>
      <c r="F91" s="500" t="s">
        <v>239</v>
      </c>
      <c r="G91" s="499">
        <v>6000103</v>
      </c>
      <c r="H91" s="501">
        <v>410</v>
      </c>
      <c r="I91" s="502">
        <v>310</v>
      </c>
      <c r="J91" s="504">
        <v>5100</v>
      </c>
      <c r="K91" s="496">
        <v>5041.8</v>
      </c>
      <c r="L91" s="288"/>
    </row>
    <row r="92" spans="1:12" ht="12.75">
      <c r="A92" s="659" t="s">
        <v>412</v>
      </c>
      <c r="B92" s="285" t="s">
        <v>373</v>
      </c>
      <c r="C92" s="156"/>
      <c r="D92" s="156"/>
      <c r="E92" s="99">
        <v>973</v>
      </c>
      <c r="F92" s="150" t="s">
        <v>239</v>
      </c>
      <c r="G92" s="99">
        <v>6000103</v>
      </c>
      <c r="H92" s="285">
        <v>410</v>
      </c>
      <c r="I92" s="497">
        <v>310</v>
      </c>
      <c r="J92" s="660">
        <v>325</v>
      </c>
      <c r="K92" s="99"/>
      <c r="L92" s="162"/>
    </row>
    <row r="93" spans="1:12" ht="12.75">
      <c r="A93" s="614"/>
      <c r="B93" s="285" t="s">
        <v>374</v>
      </c>
      <c r="C93" s="156"/>
      <c r="D93" s="156"/>
      <c r="E93" s="108"/>
      <c r="F93" s="160"/>
      <c r="G93" s="108"/>
      <c r="H93" s="156"/>
      <c r="I93" s="362"/>
      <c r="J93" s="660"/>
      <c r="K93" s="108"/>
      <c r="L93" s="162"/>
    </row>
    <row r="94" spans="1:12" ht="13.5" thickBot="1">
      <c r="A94" s="614"/>
      <c r="B94" s="285" t="s">
        <v>228</v>
      </c>
      <c r="C94" s="156"/>
      <c r="D94" s="156"/>
      <c r="E94" s="116"/>
      <c r="F94" s="160"/>
      <c r="G94" s="108"/>
      <c r="H94" s="156"/>
      <c r="I94" s="362"/>
      <c r="J94" s="660"/>
      <c r="K94" s="116"/>
      <c r="L94" s="162"/>
    </row>
    <row r="95" spans="1:12" ht="12.75">
      <c r="A95" s="727" t="s">
        <v>413</v>
      </c>
      <c r="B95" s="395" t="s">
        <v>364</v>
      </c>
      <c r="C95" s="392"/>
      <c r="D95" s="392"/>
      <c r="E95" s="99">
        <v>973</v>
      </c>
      <c r="F95" s="140" t="s">
        <v>239</v>
      </c>
      <c r="G95" s="99">
        <v>6000202</v>
      </c>
      <c r="H95" s="127"/>
      <c r="I95" s="497"/>
      <c r="J95" s="498">
        <f>SUM(J97:J98)</f>
        <v>500</v>
      </c>
      <c r="K95" s="324">
        <f>SUM(K97:K98)</f>
        <v>178.4</v>
      </c>
      <c r="L95" s="261">
        <f>K95/J95*100</f>
        <v>35.68</v>
      </c>
    </row>
    <row r="96" spans="1:12" ht="12.75">
      <c r="A96" s="722"/>
      <c r="B96" s="332" t="s">
        <v>365</v>
      </c>
      <c r="C96" s="333"/>
      <c r="D96" s="333"/>
      <c r="E96" s="334"/>
      <c r="F96" s="335"/>
      <c r="G96" s="334"/>
      <c r="H96" s="333"/>
      <c r="I96" s="343"/>
      <c r="J96" s="354"/>
      <c r="K96" s="336"/>
      <c r="L96" s="289"/>
    </row>
    <row r="97" spans="1:12" ht="12.75">
      <c r="A97" s="725" t="s">
        <v>414</v>
      </c>
      <c r="B97" s="350" t="s">
        <v>191</v>
      </c>
      <c r="C97" s="9"/>
      <c r="D97" s="341"/>
      <c r="E97" s="510">
        <v>973</v>
      </c>
      <c r="F97" s="356" t="s">
        <v>239</v>
      </c>
      <c r="G97" s="357">
        <f>G98</f>
        <v>6000202</v>
      </c>
      <c r="H97" s="333">
        <v>240</v>
      </c>
      <c r="I97" s="343">
        <v>225</v>
      </c>
      <c r="J97" s="354">
        <v>200</v>
      </c>
      <c r="K97" s="336">
        <v>78.4</v>
      </c>
      <c r="L97" s="254">
        <f aca="true" t="shared" si="2" ref="L97:L102">K97/J97*100</f>
        <v>39.2</v>
      </c>
    </row>
    <row r="98" spans="1:12" ht="13.5" thickBot="1">
      <c r="A98" s="726" t="s">
        <v>415</v>
      </c>
      <c r="B98" s="350" t="s">
        <v>194</v>
      </c>
      <c r="C98" s="345"/>
      <c r="D98" s="345"/>
      <c r="E98" s="334">
        <v>973</v>
      </c>
      <c r="F98" s="335" t="s">
        <v>239</v>
      </c>
      <c r="G98" s="351">
        <v>6000202</v>
      </c>
      <c r="H98" s="337">
        <v>240</v>
      </c>
      <c r="I98" s="340">
        <v>226</v>
      </c>
      <c r="J98" s="352">
        <v>300</v>
      </c>
      <c r="K98" s="363">
        <v>100</v>
      </c>
      <c r="L98" s="250">
        <f t="shared" si="2"/>
        <v>33.33333333333333</v>
      </c>
    </row>
    <row r="99" spans="1:12" ht="12.75">
      <c r="A99" s="729" t="s">
        <v>416</v>
      </c>
      <c r="B99" s="395" t="s">
        <v>249</v>
      </c>
      <c r="C99" s="392"/>
      <c r="D99" s="392"/>
      <c r="E99" s="99">
        <v>973</v>
      </c>
      <c r="F99" s="140" t="s">
        <v>239</v>
      </c>
      <c r="G99" s="99">
        <v>6000301</v>
      </c>
      <c r="H99" s="127"/>
      <c r="I99" s="497"/>
      <c r="J99" s="127">
        <f>SUM(J100:J101)</f>
        <v>1566.4</v>
      </c>
      <c r="K99" s="323">
        <f>SUM(K100:K101)</f>
        <v>1015.9</v>
      </c>
      <c r="L99" s="142">
        <f t="shared" si="2"/>
        <v>64.85572012257404</v>
      </c>
    </row>
    <row r="100" spans="1:12" ht="12.75">
      <c r="A100" s="725" t="s">
        <v>417</v>
      </c>
      <c r="B100" s="350" t="s">
        <v>194</v>
      </c>
      <c r="C100" s="9"/>
      <c r="D100" s="341"/>
      <c r="E100" s="338">
        <v>973</v>
      </c>
      <c r="F100" s="339" t="s">
        <v>239</v>
      </c>
      <c r="G100" s="338">
        <v>6000301</v>
      </c>
      <c r="H100" s="337">
        <v>240</v>
      </c>
      <c r="I100" s="340">
        <v>226</v>
      </c>
      <c r="J100" s="352">
        <v>500</v>
      </c>
      <c r="K100" s="9">
        <v>33.8</v>
      </c>
      <c r="L100" s="262">
        <f t="shared" si="2"/>
        <v>6.76</v>
      </c>
    </row>
    <row r="101" spans="1:12" ht="13.5" thickBot="1">
      <c r="A101" s="730" t="s">
        <v>418</v>
      </c>
      <c r="B101" s="505" t="s">
        <v>248</v>
      </c>
      <c r="C101" s="506"/>
      <c r="D101" s="370"/>
      <c r="E101" s="371">
        <v>973</v>
      </c>
      <c r="F101" s="372" t="s">
        <v>239</v>
      </c>
      <c r="G101" s="371">
        <v>6000301</v>
      </c>
      <c r="H101" s="394">
        <v>410</v>
      </c>
      <c r="I101" s="393">
        <v>340</v>
      </c>
      <c r="J101" s="507">
        <v>1066.4</v>
      </c>
      <c r="K101" s="508">
        <v>982.1</v>
      </c>
      <c r="L101" s="364">
        <f t="shared" si="2"/>
        <v>92.09489872468116</v>
      </c>
    </row>
    <row r="102" spans="1:12" ht="12.75">
      <c r="A102" s="727" t="s">
        <v>419</v>
      </c>
      <c r="B102" s="395" t="s">
        <v>250</v>
      </c>
      <c r="C102" s="392"/>
      <c r="D102" s="392"/>
      <c r="E102" s="99">
        <v>973</v>
      </c>
      <c r="F102" s="140" t="s">
        <v>239</v>
      </c>
      <c r="G102" s="99">
        <v>6000302</v>
      </c>
      <c r="H102" s="127"/>
      <c r="I102" s="497"/>
      <c r="J102" s="513">
        <f>SUM(J105:J105)</f>
        <v>2500</v>
      </c>
      <c r="K102" s="503">
        <f>SUM(K105:K105)</f>
        <v>855.2</v>
      </c>
      <c r="L102" s="261">
        <f t="shared" si="2"/>
        <v>34.208</v>
      </c>
    </row>
    <row r="103" spans="1:12" ht="12.75">
      <c r="A103" s="361"/>
      <c r="B103" s="285" t="s">
        <v>251</v>
      </c>
      <c r="C103" s="345"/>
      <c r="D103" s="345"/>
      <c r="E103" s="108"/>
      <c r="F103" s="160"/>
      <c r="G103" s="108"/>
      <c r="H103" s="156"/>
      <c r="I103" s="362"/>
      <c r="J103" s="514"/>
      <c r="K103" s="259"/>
      <c r="L103" s="254"/>
    </row>
    <row r="104" spans="1:12" ht="12.75">
      <c r="A104" s="361"/>
      <c r="B104" s="285" t="s">
        <v>252</v>
      </c>
      <c r="C104" s="345"/>
      <c r="D104" s="345"/>
      <c r="E104" s="108"/>
      <c r="F104" s="160"/>
      <c r="G104" s="108"/>
      <c r="H104" s="156"/>
      <c r="I104" s="639"/>
      <c r="J104" s="514"/>
      <c r="K104" s="259"/>
      <c r="L104" s="289"/>
    </row>
    <row r="105" spans="1:12" ht="13.5" thickBot="1">
      <c r="A105" s="725" t="s">
        <v>420</v>
      </c>
      <c r="B105" s="350" t="s">
        <v>194</v>
      </c>
      <c r="C105" s="9"/>
      <c r="D105" s="341"/>
      <c r="E105" s="338">
        <v>973</v>
      </c>
      <c r="F105" s="339" t="s">
        <v>239</v>
      </c>
      <c r="G105" s="338">
        <v>6000302</v>
      </c>
      <c r="H105" s="337">
        <v>240</v>
      </c>
      <c r="I105" s="340">
        <v>226</v>
      </c>
      <c r="J105" s="515">
        <v>2500</v>
      </c>
      <c r="K105" s="363">
        <v>855.2</v>
      </c>
      <c r="L105" s="162">
        <f>K105/J105*100</f>
        <v>34.208</v>
      </c>
    </row>
    <row r="106" spans="1:12" ht="12.75">
      <c r="A106" s="729" t="s">
        <v>421</v>
      </c>
      <c r="B106" s="395" t="s">
        <v>253</v>
      </c>
      <c r="C106" s="392"/>
      <c r="D106" s="392"/>
      <c r="E106" s="99">
        <v>973</v>
      </c>
      <c r="F106" s="140" t="s">
        <v>239</v>
      </c>
      <c r="G106" s="99">
        <v>6000401</v>
      </c>
      <c r="H106" s="127"/>
      <c r="I106" s="497"/>
      <c r="J106" s="513">
        <f>SUM(J107:J110)</f>
        <v>16030.1</v>
      </c>
      <c r="K106" s="323">
        <f>SUM(K107:K110)</f>
        <v>8214.599999999999</v>
      </c>
      <c r="L106" s="142">
        <f>K106/J106*100</f>
        <v>51.24484563415075</v>
      </c>
    </row>
    <row r="107" spans="1:12" ht="12.75">
      <c r="A107" s="723" t="s">
        <v>422</v>
      </c>
      <c r="B107" s="346" t="s">
        <v>191</v>
      </c>
      <c r="C107" s="329"/>
      <c r="D107" s="329"/>
      <c r="E107" s="338">
        <v>973</v>
      </c>
      <c r="F107" s="339" t="s">
        <v>239</v>
      </c>
      <c r="G107" s="351">
        <v>6000401</v>
      </c>
      <c r="H107" s="337">
        <v>240</v>
      </c>
      <c r="I107" s="340">
        <v>225</v>
      </c>
      <c r="J107" s="516">
        <v>9500</v>
      </c>
      <c r="K107" s="365">
        <v>4604.9</v>
      </c>
      <c r="L107" s="342">
        <f>K107/J107*100</f>
        <v>48.472631578947365</v>
      </c>
    </row>
    <row r="108" spans="1:12" ht="12.75">
      <c r="A108" s="725" t="s">
        <v>423</v>
      </c>
      <c r="B108" s="350" t="s">
        <v>194</v>
      </c>
      <c r="C108" s="9"/>
      <c r="D108" s="341"/>
      <c r="E108" s="338">
        <v>973</v>
      </c>
      <c r="F108" s="339" t="s">
        <v>239</v>
      </c>
      <c r="G108" s="351">
        <v>6000401</v>
      </c>
      <c r="H108" s="337">
        <v>240</v>
      </c>
      <c r="I108" s="340">
        <v>226</v>
      </c>
      <c r="J108" s="515">
        <v>3303.1</v>
      </c>
      <c r="K108" s="9">
        <v>2641.9</v>
      </c>
      <c r="L108" s="342">
        <f>K108/J108*100</f>
        <v>79.98244073748904</v>
      </c>
    </row>
    <row r="109" spans="1:12" ht="12.75">
      <c r="A109" s="725" t="s">
        <v>424</v>
      </c>
      <c r="B109" s="350" t="s">
        <v>247</v>
      </c>
      <c r="C109" s="9"/>
      <c r="D109" s="341"/>
      <c r="E109" s="338">
        <v>973</v>
      </c>
      <c r="F109" s="339" t="s">
        <v>239</v>
      </c>
      <c r="G109" s="351">
        <v>6000401</v>
      </c>
      <c r="H109" s="337">
        <v>410</v>
      </c>
      <c r="I109" s="340">
        <v>310</v>
      </c>
      <c r="J109" s="515">
        <v>3227</v>
      </c>
      <c r="K109" s="363">
        <v>967.8</v>
      </c>
      <c r="L109" s="342">
        <f>K109/J109*100</f>
        <v>29.9907034397273</v>
      </c>
    </row>
    <row r="110" spans="1:12" ht="13.5" thickBot="1">
      <c r="A110" s="724" t="s">
        <v>425</v>
      </c>
      <c r="B110" s="408" t="s">
        <v>248</v>
      </c>
      <c r="C110" s="495"/>
      <c r="D110" s="496"/>
      <c r="E110" s="499">
        <v>973</v>
      </c>
      <c r="F110" s="500" t="s">
        <v>239</v>
      </c>
      <c r="G110" s="499">
        <v>6000401</v>
      </c>
      <c r="H110" s="501">
        <v>410</v>
      </c>
      <c r="I110" s="502">
        <v>340</v>
      </c>
      <c r="J110" s="517">
        <v>0</v>
      </c>
      <c r="K110" s="495">
        <v>0</v>
      </c>
      <c r="L110" s="364"/>
    </row>
    <row r="111" spans="1:12" s="742" customFormat="1" ht="15">
      <c r="A111" s="731" t="s">
        <v>426</v>
      </c>
      <c r="B111" s="732" t="s">
        <v>442</v>
      </c>
      <c r="C111" s="733"/>
      <c r="D111" s="734"/>
      <c r="E111" s="735" t="s">
        <v>169</v>
      </c>
      <c r="F111" s="736" t="s">
        <v>254</v>
      </c>
      <c r="G111" s="735" t="s">
        <v>255</v>
      </c>
      <c r="H111" s="737"/>
      <c r="I111" s="738"/>
      <c r="J111" s="739">
        <f>J112+J118+J120+J124+J125</f>
        <v>2141</v>
      </c>
      <c r="K111" s="740">
        <f>K112+K118+K120+K124+K125</f>
        <v>1647.9</v>
      </c>
      <c r="L111" s="741">
        <f>K111/J111*100</f>
        <v>76.96870621205045</v>
      </c>
    </row>
    <row r="112" spans="1:12" ht="12.75">
      <c r="A112" s="748" t="s">
        <v>256</v>
      </c>
      <c r="B112" s="375" t="s">
        <v>258</v>
      </c>
      <c r="C112" s="328"/>
      <c r="D112" s="328"/>
      <c r="E112" s="376" t="s">
        <v>169</v>
      </c>
      <c r="F112" s="377" t="s">
        <v>254</v>
      </c>
      <c r="G112" s="376" t="s">
        <v>259</v>
      </c>
      <c r="H112" s="518"/>
      <c r="I112" s="379"/>
      <c r="J112" s="278">
        <f>SUM(J114:J117)</f>
        <v>245</v>
      </c>
      <c r="K112" s="618">
        <f>SUM(K114:K117)</f>
        <v>77.89999999999999</v>
      </c>
      <c r="L112" s="342">
        <f aca="true" t="shared" si="3" ref="L112:L123">K112/J112*100</f>
        <v>31.795918367346935</v>
      </c>
    </row>
    <row r="113" spans="1:12" ht="12.75">
      <c r="A113" s="743"/>
      <c r="B113" s="380" t="s">
        <v>334</v>
      </c>
      <c r="C113" s="332"/>
      <c r="D113" s="332"/>
      <c r="E113" s="381"/>
      <c r="F113" s="382"/>
      <c r="G113" s="381"/>
      <c r="H113" s="519"/>
      <c r="I113" s="383"/>
      <c r="J113" s="281"/>
      <c r="K113" s="282"/>
      <c r="L113" s="342"/>
    </row>
    <row r="114" spans="1:12" ht="12.75">
      <c r="A114" s="744" t="s">
        <v>257</v>
      </c>
      <c r="B114" s="355" t="s">
        <v>166</v>
      </c>
      <c r="C114" s="328"/>
      <c r="D114" s="328"/>
      <c r="E114" s="351">
        <v>973</v>
      </c>
      <c r="F114" s="367" t="s">
        <v>254</v>
      </c>
      <c r="G114" s="351">
        <v>4310100</v>
      </c>
      <c r="H114" s="520" t="s">
        <v>371</v>
      </c>
      <c r="I114" s="384" t="s">
        <v>167</v>
      </c>
      <c r="J114" s="385">
        <v>98</v>
      </c>
      <c r="K114" s="619">
        <v>9</v>
      </c>
      <c r="L114" s="250"/>
    </row>
    <row r="115" spans="1:12" ht="12.75">
      <c r="A115" s="744" t="s">
        <v>260</v>
      </c>
      <c r="B115" s="350" t="s">
        <v>194</v>
      </c>
      <c r="C115" s="9"/>
      <c r="D115" s="341"/>
      <c r="E115" s="338">
        <v>973</v>
      </c>
      <c r="F115" s="339">
        <v>707</v>
      </c>
      <c r="G115" s="351">
        <v>4310100</v>
      </c>
      <c r="H115" s="521" t="s">
        <v>371</v>
      </c>
      <c r="I115" s="340">
        <v>226</v>
      </c>
      <c r="J115" s="337">
        <v>100</v>
      </c>
      <c r="K115" s="509">
        <v>67.1</v>
      </c>
      <c r="L115" s="342">
        <f t="shared" si="3"/>
        <v>67.1</v>
      </c>
    </row>
    <row r="116" spans="1:12" ht="12.75">
      <c r="A116" s="744" t="s">
        <v>262</v>
      </c>
      <c r="B116" s="350" t="s">
        <v>197</v>
      </c>
      <c r="C116" s="9"/>
      <c r="D116" s="341"/>
      <c r="E116" s="338">
        <v>973</v>
      </c>
      <c r="F116" s="339" t="s">
        <v>254</v>
      </c>
      <c r="G116" s="338">
        <v>4310100</v>
      </c>
      <c r="H116" s="521" t="s">
        <v>381</v>
      </c>
      <c r="I116" s="340">
        <v>290</v>
      </c>
      <c r="J116" s="337">
        <v>37</v>
      </c>
      <c r="K116" s="509">
        <v>0.6</v>
      </c>
      <c r="L116" s="342"/>
    </row>
    <row r="117" spans="1:12" ht="13.5" thickBot="1">
      <c r="A117" s="724" t="s">
        <v>265</v>
      </c>
      <c r="B117" s="505" t="s">
        <v>248</v>
      </c>
      <c r="C117" s="506"/>
      <c r="D117" s="370"/>
      <c r="E117" s="371">
        <v>973</v>
      </c>
      <c r="F117" s="372" t="s">
        <v>254</v>
      </c>
      <c r="G117" s="371">
        <v>4310100</v>
      </c>
      <c r="H117" s="615" t="s">
        <v>377</v>
      </c>
      <c r="I117" s="393">
        <v>340</v>
      </c>
      <c r="J117" s="394">
        <v>10</v>
      </c>
      <c r="K117" s="620">
        <v>1.2</v>
      </c>
      <c r="L117" s="254">
        <f t="shared" si="3"/>
        <v>12</v>
      </c>
    </row>
    <row r="118" spans="1:12" ht="12.75">
      <c r="A118" s="659" t="s">
        <v>427</v>
      </c>
      <c r="B118" s="285" t="s">
        <v>258</v>
      </c>
      <c r="C118" s="156"/>
      <c r="D118" s="156"/>
      <c r="E118" s="108">
        <v>973</v>
      </c>
      <c r="F118" s="160" t="s">
        <v>254</v>
      </c>
      <c r="G118" s="645">
        <v>4310100</v>
      </c>
      <c r="H118" s="531" t="s">
        <v>332</v>
      </c>
      <c r="I118" s="362">
        <v>241</v>
      </c>
      <c r="J118" s="125">
        <v>565</v>
      </c>
      <c r="K118" s="125">
        <v>493</v>
      </c>
      <c r="L118" s="261">
        <f t="shared" si="3"/>
        <v>87.2566371681416</v>
      </c>
    </row>
    <row r="119" spans="1:12" ht="12.75">
      <c r="A119" s="745"/>
      <c r="B119" s="332" t="s">
        <v>261</v>
      </c>
      <c r="C119" s="197"/>
      <c r="D119" s="197"/>
      <c r="E119" s="196"/>
      <c r="F119" s="199"/>
      <c r="G119" s="108"/>
      <c r="H119" s="524"/>
      <c r="I119" s="388"/>
      <c r="J119" s="621"/>
      <c r="K119" s="625"/>
      <c r="L119" s="254"/>
    </row>
    <row r="120" spans="1:12" ht="12.75">
      <c r="A120" s="658" t="s">
        <v>315</v>
      </c>
      <c r="B120" s="285" t="s">
        <v>263</v>
      </c>
      <c r="C120" s="345"/>
      <c r="D120" s="345"/>
      <c r="E120" s="376" t="s">
        <v>169</v>
      </c>
      <c r="F120" s="377" t="s">
        <v>254</v>
      </c>
      <c r="G120" s="376" t="s">
        <v>264</v>
      </c>
      <c r="H120" s="518"/>
      <c r="I120" s="379"/>
      <c r="J120" s="554">
        <f>SUM(J122:J123)</f>
        <v>50</v>
      </c>
      <c r="K120" s="279">
        <f>SUM(K122:K123)</f>
        <v>48</v>
      </c>
      <c r="L120" s="250">
        <f t="shared" si="3"/>
        <v>96</v>
      </c>
    </row>
    <row r="121" spans="1:12" ht="12.75">
      <c r="A121" s="746"/>
      <c r="B121" s="332" t="s">
        <v>431</v>
      </c>
      <c r="C121" s="345"/>
      <c r="D121" s="345"/>
      <c r="E121" s="360"/>
      <c r="F121" s="387"/>
      <c r="G121" s="334"/>
      <c r="H121" s="522"/>
      <c r="I121" s="373"/>
      <c r="J121" s="620"/>
      <c r="K121" s="626"/>
      <c r="L121" s="289"/>
    </row>
    <row r="122" spans="1:12" ht="12.75">
      <c r="A122" s="747" t="s">
        <v>317</v>
      </c>
      <c r="B122" s="350" t="s">
        <v>194</v>
      </c>
      <c r="C122" s="9"/>
      <c r="D122" s="341"/>
      <c r="E122" s="338">
        <v>973</v>
      </c>
      <c r="F122" s="339">
        <v>707</v>
      </c>
      <c r="G122" s="338">
        <v>4310200</v>
      </c>
      <c r="H122" s="521" t="s">
        <v>371</v>
      </c>
      <c r="I122" s="340">
        <v>226</v>
      </c>
      <c r="J122" s="509">
        <v>2</v>
      </c>
      <c r="K122" s="389">
        <v>0</v>
      </c>
      <c r="L122" s="342">
        <f t="shared" si="3"/>
        <v>0</v>
      </c>
    </row>
    <row r="123" spans="1:12" ht="13.5" thickBot="1">
      <c r="A123" s="747" t="s">
        <v>428</v>
      </c>
      <c r="B123" s="350" t="s">
        <v>197</v>
      </c>
      <c r="C123" s="9"/>
      <c r="D123" s="341"/>
      <c r="E123" s="338">
        <v>973</v>
      </c>
      <c r="F123" s="339" t="s">
        <v>254</v>
      </c>
      <c r="G123" s="338">
        <v>4310200</v>
      </c>
      <c r="H123" s="521" t="s">
        <v>381</v>
      </c>
      <c r="I123" s="340">
        <v>290</v>
      </c>
      <c r="J123" s="509">
        <v>48</v>
      </c>
      <c r="K123" s="389">
        <v>48</v>
      </c>
      <c r="L123" s="342">
        <f t="shared" si="3"/>
        <v>100</v>
      </c>
    </row>
    <row r="124" spans="1:12" ht="13.5" thickBot="1">
      <c r="A124" s="749" t="s">
        <v>429</v>
      </c>
      <c r="B124" s="661" t="s">
        <v>266</v>
      </c>
      <c r="C124" s="662"/>
      <c r="D124" s="663"/>
      <c r="E124" s="622" t="s">
        <v>169</v>
      </c>
      <c r="F124" s="612" t="s">
        <v>254</v>
      </c>
      <c r="G124" s="622" t="s">
        <v>264</v>
      </c>
      <c r="H124" s="623" t="s">
        <v>332</v>
      </c>
      <c r="I124" s="613" t="s">
        <v>331</v>
      </c>
      <c r="J124" s="126">
        <v>430</v>
      </c>
      <c r="K124" s="624">
        <v>310</v>
      </c>
      <c r="L124" s="688">
        <f>K124/J124*100</f>
        <v>72.09302325581395</v>
      </c>
    </row>
    <row r="125" spans="1:12" ht="12.75">
      <c r="A125" s="750" t="s">
        <v>430</v>
      </c>
      <c r="B125" s="369" t="s">
        <v>267</v>
      </c>
      <c r="C125" s="146"/>
      <c r="D125" s="146"/>
      <c r="E125" s="145">
        <v>973</v>
      </c>
      <c r="F125" s="150" t="s">
        <v>254</v>
      </c>
      <c r="G125" s="145">
        <v>7950000</v>
      </c>
      <c r="H125" s="523" t="s">
        <v>332</v>
      </c>
      <c r="I125" s="664">
        <v>241</v>
      </c>
      <c r="J125" s="146">
        <v>851</v>
      </c>
      <c r="K125" s="125">
        <v>719</v>
      </c>
      <c r="L125" s="689">
        <f>K125/J125*100</f>
        <v>84.4888366627497</v>
      </c>
    </row>
    <row r="126" spans="1:12" ht="12.75">
      <c r="A126" s="614"/>
      <c r="B126" s="665" t="s">
        <v>268</v>
      </c>
      <c r="C126" s="156"/>
      <c r="D126" s="156"/>
      <c r="E126" s="108"/>
      <c r="F126" s="160"/>
      <c r="G126" s="108"/>
      <c r="H126" s="160"/>
      <c r="I126" s="362"/>
      <c r="J126" s="156"/>
      <c r="K126" s="625"/>
      <c r="L126" s="689"/>
    </row>
    <row r="127" spans="1:12" ht="13.5" thickBot="1">
      <c r="A127" s="666"/>
      <c r="B127" s="667" t="s">
        <v>269</v>
      </c>
      <c r="C127" s="219"/>
      <c r="D127" s="219"/>
      <c r="E127" s="116"/>
      <c r="F127" s="221"/>
      <c r="G127" s="116"/>
      <c r="H127" s="221"/>
      <c r="I127" s="668"/>
      <c r="J127" s="219"/>
      <c r="K127" s="118"/>
      <c r="L127" s="690"/>
    </row>
    <row r="128" spans="1:12" ht="15.75" thickBot="1">
      <c r="A128" s="751" t="s">
        <v>270</v>
      </c>
      <c r="B128" s="752" t="s">
        <v>383</v>
      </c>
      <c r="C128" s="753">
        <v>294</v>
      </c>
      <c r="D128" s="753">
        <v>-122</v>
      </c>
      <c r="E128" s="754" t="s">
        <v>169</v>
      </c>
      <c r="F128" s="755" t="s">
        <v>271</v>
      </c>
      <c r="G128" s="552" t="s">
        <v>382</v>
      </c>
      <c r="H128" s="755"/>
      <c r="I128" s="756"/>
      <c r="J128" s="757">
        <f>J129+J133</f>
        <v>6110</v>
      </c>
      <c r="K128" s="758">
        <f>K129+K133</f>
        <v>5103.7</v>
      </c>
      <c r="L128" s="759">
        <f>K128/J128*100</f>
        <v>83.53027823240589</v>
      </c>
    </row>
    <row r="129" spans="1:12" ht="12.75">
      <c r="A129" s="766" t="s">
        <v>272</v>
      </c>
      <c r="B129" s="395" t="s">
        <v>279</v>
      </c>
      <c r="C129" s="395">
        <f>SUM(C130:C132)</f>
        <v>4451.3</v>
      </c>
      <c r="D129" s="395"/>
      <c r="E129" s="396" t="s">
        <v>169</v>
      </c>
      <c r="F129" s="670" t="s">
        <v>274</v>
      </c>
      <c r="G129" s="698" t="s">
        <v>333</v>
      </c>
      <c r="H129" s="670"/>
      <c r="I129" s="397"/>
      <c r="J129" s="274">
        <f>SUM(J131:J132)</f>
        <v>660</v>
      </c>
      <c r="K129" s="215">
        <f>SUM(K131:K132)</f>
        <v>560.7</v>
      </c>
      <c r="L129" s="236">
        <f>K129/J129*100</f>
        <v>84.95454545454547</v>
      </c>
    </row>
    <row r="130" spans="1:12" ht="12.75">
      <c r="A130" s="722"/>
      <c r="B130" s="415" t="s">
        <v>281</v>
      </c>
      <c r="C130" s="332">
        <v>3201.3</v>
      </c>
      <c r="D130" s="332">
        <v>-86.9</v>
      </c>
      <c r="E130" s="398"/>
      <c r="F130" s="382"/>
      <c r="G130" s="381"/>
      <c r="H130" s="382"/>
      <c r="I130" s="383"/>
      <c r="J130" s="281"/>
      <c r="K130" s="282"/>
      <c r="L130" s="691"/>
    </row>
    <row r="131" spans="1:12" ht="12.75">
      <c r="A131" s="722" t="s">
        <v>276</v>
      </c>
      <c r="B131" s="358" t="s">
        <v>277</v>
      </c>
      <c r="C131" s="344">
        <v>750</v>
      </c>
      <c r="D131" s="344">
        <v>89</v>
      </c>
      <c r="E131" s="405" t="s">
        <v>169</v>
      </c>
      <c r="F131" s="406" t="s">
        <v>274</v>
      </c>
      <c r="G131" s="407" t="s">
        <v>280</v>
      </c>
      <c r="H131" s="526" t="s">
        <v>371</v>
      </c>
      <c r="I131" s="416" t="s">
        <v>195</v>
      </c>
      <c r="J131" s="550">
        <v>560</v>
      </c>
      <c r="K131" s="684">
        <v>462.7</v>
      </c>
      <c r="L131" s="692">
        <f>K131/J131*100</f>
        <v>82.625</v>
      </c>
    </row>
    <row r="132" spans="1:12" ht="13.5" thickBot="1">
      <c r="A132" s="724" t="s">
        <v>432</v>
      </c>
      <c r="B132" s="408" t="s">
        <v>197</v>
      </c>
      <c r="C132" s="417">
        <v>500</v>
      </c>
      <c r="D132" s="417">
        <v>310</v>
      </c>
      <c r="E132" s="410" t="s">
        <v>169</v>
      </c>
      <c r="F132" s="411" t="s">
        <v>274</v>
      </c>
      <c r="G132" s="412" t="s">
        <v>280</v>
      </c>
      <c r="H132" s="527" t="s">
        <v>381</v>
      </c>
      <c r="I132" s="413" t="s">
        <v>198</v>
      </c>
      <c r="J132" s="699">
        <v>100</v>
      </c>
      <c r="K132" s="700">
        <v>98</v>
      </c>
      <c r="L132" s="690"/>
    </row>
    <row r="133" spans="1:12" ht="12.75">
      <c r="A133" s="766" t="s">
        <v>278</v>
      </c>
      <c r="B133" s="395" t="s">
        <v>273</v>
      </c>
      <c r="C133" s="395">
        <v>255</v>
      </c>
      <c r="D133" s="395">
        <v>-178</v>
      </c>
      <c r="E133" s="396" t="s">
        <v>169</v>
      </c>
      <c r="F133" s="670" t="s">
        <v>274</v>
      </c>
      <c r="G133" s="701" t="s">
        <v>384</v>
      </c>
      <c r="H133" s="670"/>
      <c r="I133" s="397"/>
      <c r="J133" s="274">
        <f>J135</f>
        <v>5450</v>
      </c>
      <c r="K133" s="215">
        <f>K135</f>
        <v>4543</v>
      </c>
      <c r="L133" s="702">
        <f>K133/J133*100</f>
        <v>83.35779816513762</v>
      </c>
    </row>
    <row r="134" spans="1:12" ht="12.75">
      <c r="A134" s="760"/>
      <c r="B134" s="332" t="s">
        <v>275</v>
      </c>
      <c r="C134" s="332"/>
      <c r="D134" s="332"/>
      <c r="E134" s="398"/>
      <c r="F134" s="382"/>
      <c r="G134" s="381"/>
      <c r="H134" s="382"/>
      <c r="I134" s="383"/>
      <c r="J134" s="281"/>
      <c r="K134" s="282"/>
      <c r="L134" s="693"/>
    </row>
    <row r="135" spans="1:12" ht="12.75">
      <c r="A135" s="767" t="s">
        <v>433</v>
      </c>
      <c r="B135" s="328" t="s">
        <v>385</v>
      </c>
      <c r="C135" s="328"/>
      <c r="D135" s="328"/>
      <c r="E135" s="376" t="s">
        <v>169</v>
      </c>
      <c r="F135" s="377" t="s">
        <v>274</v>
      </c>
      <c r="G135" s="681" t="s">
        <v>384</v>
      </c>
      <c r="H135" s="518" t="s">
        <v>332</v>
      </c>
      <c r="I135" s="379"/>
      <c r="J135" s="278">
        <f>SUM(J137:J138)</f>
        <v>5450</v>
      </c>
      <c r="K135" s="279">
        <f>SUM(K137:K138)</f>
        <v>4543</v>
      </c>
      <c r="L135" s="779">
        <f>K135/J135*100</f>
        <v>83.35779816513762</v>
      </c>
    </row>
    <row r="136" spans="1:12" ht="12.75">
      <c r="A136" s="722"/>
      <c r="B136" s="332" t="s">
        <v>386</v>
      </c>
      <c r="C136" s="332"/>
      <c r="D136" s="332"/>
      <c r="E136" s="405"/>
      <c r="F136" s="406"/>
      <c r="G136" s="682"/>
      <c r="H136" s="526"/>
      <c r="I136" s="416"/>
      <c r="J136" s="550"/>
      <c r="K136" s="684"/>
      <c r="L136" s="695"/>
    </row>
    <row r="137" spans="1:12" ht="12.75">
      <c r="A137" s="725" t="s">
        <v>282</v>
      </c>
      <c r="B137" s="680" t="s">
        <v>387</v>
      </c>
      <c r="C137" s="400"/>
      <c r="D137" s="400"/>
      <c r="E137" s="473" t="s">
        <v>169</v>
      </c>
      <c r="F137" s="474" t="s">
        <v>274</v>
      </c>
      <c r="G137" s="681" t="s">
        <v>384</v>
      </c>
      <c r="H137" s="546" t="s">
        <v>332</v>
      </c>
      <c r="I137" s="403" t="s">
        <v>331</v>
      </c>
      <c r="J137" s="679">
        <v>3080</v>
      </c>
      <c r="K137" s="686">
        <v>2567</v>
      </c>
      <c r="L137" s="696"/>
    </row>
    <row r="138" spans="1:12" ht="12.75">
      <c r="A138" s="761" t="s">
        <v>283</v>
      </c>
      <c r="B138" s="346" t="s">
        <v>388</v>
      </c>
      <c r="C138" s="328"/>
      <c r="D138" s="328"/>
      <c r="E138" s="473" t="s">
        <v>169</v>
      </c>
      <c r="F138" s="474" t="s">
        <v>274</v>
      </c>
      <c r="G138" s="681" t="s">
        <v>384</v>
      </c>
      <c r="H138" s="546" t="s">
        <v>332</v>
      </c>
      <c r="I138" s="475" t="s">
        <v>331</v>
      </c>
      <c r="J138" s="678">
        <v>2370</v>
      </c>
      <c r="K138" s="685">
        <v>1976</v>
      </c>
      <c r="L138" s="694"/>
    </row>
    <row r="139" spans="1:12" ht="13.5" thickBot="1">
      <c r="A139" s="730"/>
      <c r="B139" s="417" t="s">
        <v>389</v>
      </c>
      <c r="C139" s="480"/>
      <c r="D139" s="480"/>
      <c r="E139" s="703"/>
      <c r="F139" s="704"/>
      <c r="G139" s="683"/>
      <c r="H139" s="705"/>
      <c r="I139" s="548"/>
      <c r="J139" s="549"/>
      <c r="K139" s="687"/>
      <c r="L139" s="697"/>
    </row>
    <row r="140" spans="1:12" ht="15.75" thickBot="1">
      <c r="A140" s="768" t="s">
        <v>284</v>
      </c>
      <c r="B140" s="769" t="s">
        <v>286</v>
      </c>
      <c r="C140" s="769"/>
      <c r="D140" s="770"/>
      <c r="E140" s="771" t="s">
        <v>169</v>
      </c>
      <c r="F140" s="772" t="s">
        <v>287</v>
      </c>
      <c r="G140" s="773"/>
      <c r="H140" s="774"/>
      <c r="I140" s="775"/>
      <c r="J140" s="776">
        <f>J141+J150</f>
        <v>8757.9</v>
      </c>
      <c r="K140" s="777">
        <f>K141+K150</f>
        <v>5485.2</v>
      </c>
      <c r="L140" s="778"/>
    </row>
    <row r="141" spans="1:12" ht="12.75">
      <c r="A141" s="781" t="s">
        <v>288</v>
      </c>
      <c r="B141" s="418" t="s">
        <v>289</v>
      </c>
      <c r="C141" s="419"/>
      <c r="D141" s="260"/>
      <c r="E141" s="137" t="s">
        <v>169</v>
      </c>
      <c r="F141" s="382" t="s">
        <v>287</v>
      </c>
      <c r="G141" s="141" t="s">
        <v>290</v>
      </c>
      <c r="H141" s="533" t="s">
        <v>210</v>
      </c>
      <c r="I141" s="420"/>
      <c r="J141" s="275">
        <f>SUM(J142:J149)</f>
        <v>2246.6</v>
      </c>
      <c r="K141" s="184">
        <f>SUM(K142:K149)</f>
        <v>1721.7</v>
      </c>
      <c r="L141" s="143">
        <f>K141/J141*100</f>
        <v>76.63580521677201</v>
      </c>
    </row>
    <row r="142" spans="1:12" ht="12.75">
      <c r="A142" s="762" t="s">
        <v>291</v>
      </c>
      <c r="B142" s="243" t="s">
        <v>142</v>
      </c>
      <c r="C142" s="421"/>
      <c r="D142" s="422"/>
      <c r="E142" s="423" t="s">
        <v>169</v>
      </c>
      <c r="F142" s="382" t="s">
        <v>287</v>
      </c>
      <c r="G142" s="424" t="s">
        <v>290</v>
      </c>
      <c r="H142" s="541" t="s">
        <v>210</v>
      </c>
      <c r="I142" s="425" t="s">
        <v>145</v>
      </c>
      <c r="J142" s="426">
        <v>1611</v>
      </c>
      <c r="K142" s="427">
        <v>1253.8</v>
      </c>
      <c r="L142" s="428">
        <f>K142/J142*100</f>
        <v>77.82743637492241</v>
      </c>
    </row>
    <row r="143" spans="1:12" ht="12.75">
      <c r="A143" s="762" t="s">
        <v>292</v>
      </c>
      <c r="B143" s="243" t="s">
        <v>146</v>
      </c>
      <c r="C143" s="244"/>
      <c r="D143" s="239"/>
      <c r="E143" s="169" t="s">
        <v>169</v>
      </c>
      <c r="F143" s="382" t="s">
        <v>287</v>
      </c>
      <c r="G143" s="177" t="s">
        <v>290</v>
      </c>
      <c r="H143" s="536" t="s">
        <v>210</v>
      </c>
      <c r="I143" s="429" t="s">
        <v>147</v>
      </c>
      <c r="J143" s="426">
        <v>486.5</v>
      </c>
      <c r="K143" s="427">
        <v>384.8</v>
      </c>
      <c r="L143" s="428">
        <f>K143/J143*100</f>
        <v>79.09558067831449</v>
      </c>
    </row>
    <row r="144" spans="1:12" ht="13.5" thickBot="1">
      <c r="A144" s="763" t="s">
        <v>293</v>
      </c>
      <c r="B144" s="430" t="s">
        <v>184</v>
      </c>
      <c r="C144" s="431"/>
      <c r="D144" s="432"/>
      <c r="E144" s="433" t="s">
        <v>169</v>
      </c>
      <c r="F144" s="382" t="s">
        <v>287</v>
      </c>
      <c r="G144" s="434" t="s">
        <v>290</v>
      </c>
      <c r="H144" s="542" t="s">
        <v>210</v>
      </c>
      <c r="I144" s="435" t="s">
        <v>185</v>
      </c>
      <c r="J144" s="436">
        <v>2</v>
      </c>
      <c r="K144" s="437">
        <v>0.2</v>
      </c>
      <c r="L144" s="438">
        <f>K144/J144*100</f>
        <v>10</v>
      </c>
    </row>
    <row r="145" spans="1:12" ht="13.5" thickBot="1">
      <c r="A145" s="762" t="s">
        <v>294</v>
      </c>
      <c r="B145" s="430" t="s">
        <v>166</v>
      </c>
      <c r="C145" s="293"/>
      <c r="D145" s="294"/>
      <c r="E145" s="433" t="s">
        <v>169</v>
      </c>
      <c r="F145" s="382" t="s">
        <v>287</v>
      </c>
      <c r="G145" s="434" t="s">
        <v>290</v>
      </c>
      <c r="H145" s="542" t="s">
        <v>210</v>
      </c>
      <c r="I145" s="439" t="s">
        <v>167</v>
      </c>
      <c r="J145" s="440">
        <v>98.7</v>
      </c>
      <c r="K145" s="441">
        <v>47</v>
      </c>
      <c r="L145" s="442">
        <f>K145/J145*100</f>
        <v>47.61904761904761</v>
      </c>
    </row>
    <row r="146" spans="1:12" ht="13.5" thickBot="1">
      <c r="A146" s="762" t="s">
        <v>295</v>
      </c>
      <c r="B146" s="430" t="s">
        <v>194</v>
      </c>
      <c r="C146" s="293"/>
      <c r="D146" s="294"/>
      <c r="E146" s="443" t="s">
        <v>169</v>
      </c>
      <c r="F146" s="382" t="s">
        <v>287</v>
      </c>
      <c r="G146" s="297" t="s">
        <v>290</v>
      </c>
      <c r="H146" s="538" t="s">
        <v>210</v>
      </c>
      <c r="I146" s="439" t="s">
        <v>195</v>
      </c>
      <c r="J146" s="440">
        <v>8</v>
      </c>
      <c r="K146" s="441">
        <v>7.4</v>
      </c>
      <c r="L146" s="442">
        <v>0</v>
      </c>
    </row>
    <row r="147" spans="1:12" ht="13.5" thickBot="1">
      <c r="A147" s="762" t="s">
        <v>296</v>
      </c>
      <c r="B147" s="430" t="s">
        <v>197</v>
      </c>
      <c r="C147" s="293"/>
      <c r="D147" s="294"/>
      <c r="E147" s="444" t="s">
        <v>169</v>
      </c>
      <c r="F147" s="382" t="s">
        <v>287</v>
      </c>
      <c r="G147" s="306" t="s">
        <v>290</v>
      </c>
      <c r="H147" s="543" t="s">
        <v>210</v>
      </c>
      <c r="I147" s="445" t="s">
        <v>198</v>
      </c>
      <c r="J147" s="308"/>
      <c r="K147" s="446"/>
      <c r="L147" s="404"/>
    </row>
    <row r="148" spans="1:12" ht="12.75">
      <c r="A148" s="764" t="s">
        <v>297</v>
      </c>
      <c r="B148" s="447" t="s">
        <v>200</v>
      </c>
      <c r="C148" s="301"/>
      <c r="D148" s="302"/>
      <c r="E148" s="448" t="s">
        <v>169</v>
      </c>
      <c r="F148" s="382" t="s">
        <v>287</v>
      </c>
      <c r="G148" s="305" t="s">
        <v>290</v>
      </c>
      <c r="H148" s="539" t="s">
        <v>210</v>
      </c>
      <c r="I148" s="449" t="s">
        <v>201</v>
      </c>
      <c r="J148" s="450">
        <v>10</v>
      </c>
      <c r="K148" s="451">
        <v>0.7</v>
      </c>
      <c r="L148" s="452">
        <f>K148/J148*100</f>
        <v>6.999999999999999</v>
      </c>
    </row>
    <row r="149" spans="1:12" ht="13.5" thickBot="1">
      <c r="A149" s="765" t="s">
        <v>298</v>
      </c>
      <c r="B149" s="453" t="s">
        <v>203</v>
      </c>
      <c r="C149" s="454"/>
      <c r="D149" s="455"/>
      <c r="E149" s="456" t="s">
        <v>169</v>
      </c>
      <c r="F149" s="382" t="s">
        <v>287</v>
      </c>
      <c r="G149" s="315" t="s">
        <v>290</v>
      </c>
      <c r="H149" s="540" t="s">
        <v>210</v>
      </c>
      <c r="I149" s="457" t="s">
        <v>204</v>
      </c>
      <c r="J149" s="458">
        <v>30.4</v>
      </c>
      <c r="K149" s="317">
        <v>27.8</v>
      </c>
      <c r="L149" s="459">
        <f>K149/J149*100</f>
        <v>91.44736842105263</v>
      </c>
    </row>
    <row r="150" spans="1:12" ht="12.75">
      <c r="A150" s="780" t="s">
        <v>285</v>
      </c>
      <c r="B150" s="353" t="s">
        <v>300</v>
      </c>
      <c r="C150" s="353"/>
      <c r="D150" s="374"/>
      <c r="E150" s="398" t="s">
        <v>169</v>
      </c>
      <c r="F150" s="382" t="s">
        <v>287</v>
      </c>
      <c r="G150" s="381" t="s">
        <v>301</v>
      </c>
      <c r="H150" s="519"/>
      <c r="I150" s="383"/>
      <c r="J150" s="399">
        <f>J151</f>
        <v>6511.3</v>
      </c>
      <c r="K150" s="267">
        <f>K151</f>
        <v>3763.5</v>
      </c>
      <c r="L150" s="162">
        <f>K150/J150*100</f>
        <v>57.79951776143013</v>
      </c>
    </row>
    <row r="151" spans="1:12" ht="12.75">
      <c r="A151" s="782" t="s">
        <v>299</v>
      </c>
      <c r="B151" s="285" t="s">
        <v>302</v>
      </c>
      <c r="C151" s="285">
        <v>6034</v>
      </c>
      <c r="D151" s="285"/>
      <c r="E151" s="286" t="s">
        <v>169</v>
      </c>
      <c r="F151" s="287" t="s">
        <v>287</v>
      </c>
      <c r="G151" s="284" t="s">
        <v>301</v>
      </c>
      <c r="H151" s="525" t="s">
        <v>210</v>
      </c>
      <c r="I151" s="391"/>
      <c r="J151" s="461">
        <f>SUM(J153:J155)</f>
        <v>6511.3</v>
      </c>
      <c r="K151" s="253">
        <f>SUM(K153:K155)</f>
        <v>3763.5</v>
      </c>
      <c r="L151" s="250">
        <f>K151/J151*100</f>
        <v>57.79951776143013</v>
      </c>
    </row>
    <row r="152" spans="1:12" ht="12.75">
      <c r="A152" s="722"/>
      <c r="B152" s="332" t="s">
        <v>211</v>
      </c>
      <c r="C152" s="462">
        <v>605</v>
      </c>
      <c r="D152" s="462"/>
      <c r="E152" s="405"/>
      <c r="F152" s="406"/>
      <c r="G152" s="407"/>
      <c r="H152" s="526"/>
      <c r="I152" s="416"/>
      <c r="J152" s="399"/>
      <c r="K152" s="256"/>
      <c r="L152" s="289"/>
    </row>
    <row r="153" spans="1:12" ht="12.75">
      <c r="A153" s="761" t="s">
        <v>434</v>
      </c>
      <c r="B153" s="346" t="s">
        <v>303</v>
      </c>
      <c r="C153" s="329"/>
      <c r="D153" s="329"/>
      <c r="E153" s="463">
        <v>973</v>
      </c>
      <c r="F153" s="377" t="s">
        <v>287</v>
      </c>
      <c r="G153" s="378" t="s">
        <v>301</v>
      </c>
      <c r="H153" s="518" t="s">
        <v>210</v>
      </c>
      <c r="I153" s="368">
        <v>262</v>
      </c>
      <c r="J153" s="329">
        <v>5481.6</v>
      </c>
      <c r="K153" s="366">
        <v>3244.6</v>
      </c>
      <c r="L153" s="250">
        <f>K153/J153*100</f>
        <v>59.19074722708698</v>
      </c>
    </row>
    <row r="154" spans="1:12" ht="12.75">
      <c r="A154" s="722"/>
      <c r="B154" s="462" t="s">
        <v>304</v>
      </c>
      <c r="C154" s="333"/>
      <c r="D154" s="333"/>
      <c r="E154" s="464"/>
      <c r="F154" s="335"/>
      <c r="G154" s="334"/>
      <c r="H154" s="544"/>
      <c r="I154" s="343"/>
      <c r="J154" s="333"/>
      <c r="K154" s="336"/>
      <c r="L154" s="289"/>
    </row>
    <row r="155" spans="1:12" ht="13.5" thickBot="1">
      <c r="A155" s="750" t="s">
        <v>435</v>
      </c>
      <c r="B155" s="409" t="s">
        <v>305</v>
      </c>
      <c r="C155" s="270"/>
      <c r="D155" s="271"/>
      <c r="E155" s="145">
        <v>973</v>
      </c>
      <c r="F155" s="212" t="s">
        <v>287</v>
      </c>
      <c r="G155" s="209">
        <v>5201302</v>
      </c>
      <c r="H155" s="545">
        <v>598</v>
      </c>
      <c r="I155" s="465">
        <v>226</v>
      </c>
      <c r="J155" s="466">
        <v>1029.7</v>
      </c>
      <c r="K155" s="270">
        <v>518.9</v>
      </c>
      <c r="L155" s="364">
        <f>K155/J155*100</f>
        <v>50.393318442264736</v>
      </c>
    </row>
    <row r="156" spans="1:12" ht="15.75" thickBot="1">
      <c r="A156" s="783" t="s">
        <v>306</v>
      </c>
      <c r="B156" s="752" t="s">
        <v>392</v>
      </c>
      <c r="C156" s="752">
        <v>109</v>
      </c>
      <c r="D156" s="784">
        <v>-57.1</v>
      </c>
      <c r="E156" s="754" t="s">
        <v>169</v>
      </c>
      <c r="F156" s="755" t="s">
        <v>391</v>
      </c>
      <c r="G156" s="785"/>
      <c r="H156" s="754"/>
      <c r="I156" s="786"/>
      <c r="J156" s="787">
        <f>J158+J163</f>
        <v>261</v>
      </c>
      <c r="K156" s="788">
        <f>K157</f>
        <v>169.3</v>
      </c>
      <c r="L156" s="789">
        <f>K156/J156*100</f>
        <v>64.86590038314176</v>
      </c>
    </row>
    <row r="157" spans="1:12" ht="13.5" thickBot="1">
      <c r="A157" s="706" t="s">
        <v>308</v>
      </c>
      <c r="B157" s="661" t="s">
        <v>393</v>
      </c>
      <c r="C157" s="661">
        <v>109</v>
      </c>
      <c r="D157" s="707">
        <v>-57.1</v>
      </c>
      <c r="E157" s="622" t="s">
        <v>169</v>
      </c>
      <c r="F157" s="612" t="s">
        <v>307</v>
      </c>
      <c r="G157" s="551"/>
      <c r="H157" s="622"/>
      <c r="I157" s="708"/>
      <c r="J157" s="709">
        <f>J158+J163</f>
        <v>261</v>
      </c>
      <c r="K157" s="676">
        <f>K158+K163</f>
        <v>169.3</v>
      </c>
      <c r="L157" s="677">
        <f>K157/J157*100</f>
        <v>64.86590038314176</v>
      </c>
    </row>
    <row r="158" spans="1:12" ht="12.75">
      <c r="A158" s="710" t="s">
        <v>309</v>
      </c>
      <c r="B158" s="711" t="s">
        <v>310</v>
      </c>
      <c r="C158" s="395"/>
      <c r="D158" s="395"/>
      <c r="E158" s="396" t="s">
        <v>169</v>
      </c>
      <c r="F158" s="670" t="s">
        <v>307</v>
      </c>
      <c r="G158" s="669" t="s">
        <v>390</v>
      </c>
      <c r="H158" s="396"/>
      <c r="I158" s="671"/>
      <c r="J158" s="610">
        <f>SUM(J160:J162)</f>
        <v>100</v>
      </c>
      <c r="K158" s="326">
        <f>SUM(K160:K162)</f>
        <v>8.3</v>
      </c>
      <c r="L158" s="261">
        <f>K158/J158*100</f>
        <v>8.3</v>
      </c>
    </row>
    <row r="159" spans="1:12" ht="13.5" thickBot="1">
      <c r="A159" s="471"/>
      <c r="B159" s="472" t="s">
        <v>437</v>
      </c>
      <c r="C159" s="332"/>
      <c r="D159" s="332"/>
      <c r="E159" s="398"/>
      <c r="F159" s="382"/>
      <c r="G159" s="566"/>
      <c r="H159" s="398"/>
      <c r="I159" s="570"/>
      <c r="J159" s="555"/>
      <c r="K159" s="256"/>
      <c r="L159" s="289"/>
    </row>
    <row r="160" spans="1:12" ht="13.5" thickBot="1">
      <c r="A160" s="460" t="s">
        <v>311</v>
      </c>
      <c r="B160" s="350" t="s">
        <v>277</v>
      </c>
      <c r="C160" s="353"/>
      <c r="D160" s="374"/>
      <c r="E160" s="401" t="s">
        <v>169</v>
      </c>
      <c r="F160" s="402" t="s">
        <v>307</v>
      </c>
      <c r="G160" s="790" t="s">
        <v>390</v>
      </c>
      <c r="H160" s="401" t="s">
        <v>371</v>
      </c>
      <c r="I160" s="571" t="s">
        <v>195</v>
      </c>
      <c r="J160" s="556">
        <v>82</v>
      </c>
      <c r="K160" s="246">
        <v>0.3</v>
      </c>
      <c r="L160" s="162">
        <f>K160/J160*100</f>
        <v>0.36585365853658536</v>
      </c>
    </row>
    <row r="161" spans="1:12" ht="13.5" thickBot="1">
      <c r="A161" s="470" t="s">
        <v>312</v>
      </c>
      <c r="B161" s="432" t="s">
        <v>197</v>
      </c>
      <c r="C161" s="468"/>
      <c r="D161" s="369"/>
      <c r="E161" s="473" t="s">
        <v>169</v>
      </c>
      <c r="F161" s="474" t="s">
        <v>307</v>
      </c>
      <c r="G161" s="790" t="s">
        <v>390</v>
      </c>
      <c r="H161" s="473" t="s">
        <v>381</v>
      </c>
      <c r="I161" s="572" t="s">
        <v>198</v>
      </c>
      <c r="J161" s="557">
        <v>10</v>
      </c>
      <c r="K161" s="469">
        <v>8</v>
      </c>
      <c r="L161" s="162"/>
    </row>
    <row r="162" spans="1:12" ht="13.5" thickBot="1">
      <c r="A162" s="460" t="s">
        <v>436</v>
      </c>
      <c r="B162" s="350" t="s">
        <v>248</v>
      </c>
      <c r="C162" s="400"/>
      <c r="D162" s="400"/>
      <c r="E162" s="401" t="s">
        <v>169</v>
      </c>
      <c r="F162" s="563" t="s">
        <v>307</v>
      </c>
      <c r="G162" s="790" t="s">
        <v>390</v>
      </c>
      <c r="H162" s="401" t="s">
        <v>377</v>
      </c>
      <c r="I162" s="571" t="s">
        <v>204</v>
      </c>
      <c r="J162" s="558">
        <v>8</v>
      </c>
      <c r="K162" s="246">
        <v>0</v>
      </c>
      <c r="L162" s="172"/>
    </row>
    <row r="163" spans="1:12" ht="12.75">
      <c r="A163" s="467" t="s">
        <v>313</v>
      </c>
      <c r="B163" s="476" t="s">
        <v>310</v>
      </c>
      <c r="C163" s="285"/>
      <c r="D163" s="285"/>
      <c r="E163" s="286" t="s">
        <v>169</v>
      </c>
      <c r="F163" s="287" t="s">
        <v>307</v>
      </c>
      <c r="G163" s="669" t="s">
        <v>390</v>
      </c>
      <c r="H163" s="286" t="s">
        <v>332</v>
      </c>
      <c r="I163" s="573" t="s">
        <v>331</v>
      </c>
      <c r="J163" s="559">
        <v>161</v>
      </c>
      <c r="K163" s="253">
        <v>161</v>
      </c>
      <c r="L163" s="254">
        <f>K163/J163*100</f>
        <v>100</v>
      </c>
    </row>
    <row r="164" spans="1:12" ht="13.5" thickBot="1">
      <c r="A164" s="712"/>
      <c r="B164" s="713" t="s">
        <v>314</v>
      </c>
      <c r="C164" s="480"/>
      <c r="D164" s="480"/>
      <c r="E164" s="714"/>
      <c r="F164" s="674"/>
      <c r="G164" s="715"/>
      <c r="H164" s="714"/>
      <c r="I164" s="675"/>
      <c r="J164" s="716"/>
      <c r="K164" s="717"/>
      <c r="L164" s="288"/>
    </row>
    <row r="165" spans="1:12" ht="15">
      <c r="A165" s="791" t="s">
        <v>438</v>
      </c>
      <c r="B165" s="792" t="s">
        <v>439</v>
      </c>
      <c r="C165" s="793"/>
      <c r="D165" s="794"/>
      <c r="E165" s="795" t="s">
        <v>169</v>
      </c>
      <c r="F165" s="796" t="s">
        <v>316</v>
      </c>
      <c r="G165" s="797"/>
      <c r="H165" s="795"/>
      <c r="I165" s="798"/>
      <c r="J165" s="799">
        <f>J166</f>
        <v>854.4</v>
      </c>
      <c r="K165" s="800">
        <f>SUM(K168)</f>
        <v>553.5</v>
      </c>
      <c r="L165" s="801">
        <f>K165/J165*100</f>
        <v>64.78230337078652</v>
      </c>
    </row>
    <row r="166" spans="1:12" ht="12.75">
      <c r="A166" s="761" t="s">
        <v>440</v>
      </c>
      <c r="B166" s="346" t="s">
        <v>318</v>
      </c>
      <c r="C166" s="346"/>
      <c r="D166" s="346"/>
      <c r="E166" s="473" t="s">
        <v>169</v>
      </c>
      <c r="F166" s="474" t="s">
        <v>316</v>
      </c>
      <c r="G166" s="567" t="s">
        <v>319</v>
      </c>
      <c r="H166" s="473"/>
      <c r="I166" s="572"/>
      <c r="J166" s="557">
        <f>J168</f>
        <v>854.4</v>
      </c>
      <c r="K166" s="477">
        <f>K168</f>
        <v>553.5</v>
      </c>
      <c r="L166" s="250">
        <f>K166/J166*100</f>
        <v>64.78230337078652</v>
      </c>
    </row>
    <row r="167" spans="1:12" ht="12.75">
      <c r="A167" s="722"/>
      <c r="B167" s="462" t="s">
        <v>320</v>
      </c>
      <c r="C167" s="462"/>
      <c r="D167" s="462"/>
      <c r="E167" s="405"/>
      <c r="F167" s="406"/>
      <c r="G167" s="568"/>
      <c r="H167" s="405"/>
      <c r="I167" s="574"/>
      <c r="J167" s="560"/>
      <c r="K167" s="478"/>
      <c r="L167" s="289"/>
    </row>
    <row r="168" spans="1:12" ht="13.5" thickBot="1">
      <c r="A168" s="724" t="s">
        <v>441</v>
      </c>
      <c r="B168" s="408" t="s">
        <v>277</v>
      </c>
      <c r="C168" s="408"/>
      <c r="D168" s="479"/>
      <c r="E168" s="410" t="s">
        <v>169</v>
      </c>
      <c r="F168" s="411" t="s">
        <v>316</v>
      </c>
      <c r="G168" s="569" t="s">
        <v>319</v>
      </c>
      <c r="H168" s="410" t="s">
        <v>371</v>
      </c>
      <c r="I168" s="575" t="s">
        <v>195</v>
      </c>
      <c r="J168" s="561">
        <v>854.4</v>
      </c>
      <c r="K168" s="414">
        <v>553.5</v>
      </c>
      <c r="L168" s="364">
        <f>K168/J168*100</f>
        <v>64.78230337078652</v>
      </c>
    </row>
    <row r="169" spans="1:12" ht="13.5" thickBot="1">
      <c r="A169" s="318"/>
      <c r="B169" s="480" t="s">
        <v>321</v>
      </c>
      <c r="C169" s="480"/>
      <c r="D169" s="481"/>
      <c r="E169" s="565"/>
      <c r="F169" s="564"/>
      <c r="G169" s="553"/>
      <c r="H169" s="565"/>
      <c r="I169" s="576"/>
      <c r="J169" s="562">
        <f>J11</f>
        <v>78999.99999999999</v>
      </c>
      <c r="K169" s="482">
        <f>K11</f>
        <v>50269.200000000004</v>
      </c>
      <c r="L169" s="288">
        <f>L11</f>
        <v>63.63189873417723</v>
      </c>
    </row>
    <row r="170" spans="1:12" ht="12.75">
      <c r="A170" s="830" t="s">
        <v>335</v>
      </c>
      <c r="B170" s="830"/>
      <c r="C170" s="830"/>
      <c r="D170" s="830"/>
      <c r="E170" s="830"/>
      <c r="F170" s="830"/>
      <c r="G170" s="830"/>
      <c r="H170" s="830"/>
      <c r="I170" s="830"/>
      <c r="J170" s="830"/>
      <c r="K170" s="830"/>
      <c r="L170" s="830"/>
    </row>
    <row r="171" spans="1:12" ht="12.75">
      <c r="A171" s="345"/>
      <c r="B171" s="831" t="s">
        <v>359</v>
      </c>
      <c r="C171" s="831"/>
      <c r="D171" s="831"/>
      <c r="E171" s="831"/>
      <c r="F171" s="831"/>
      <c r="G171" s="831"/>
      <c r="H171" s="831"/>
      <c r="I171" s="831"/>
      <c r="J171" s="831"/>
      <c r="K171" s="831"/>
      <c r="L171" s="831"/>
    </row>
    <row r="172" spans="1:12" ht="12.75">
      <c r="A172" s="345"/>
      <c r="B172" s="285"/>
      <c r="C172" s="285"/>
      <c r="D172" s="285"/>
      <c r="E172" s="285"/>
      <c r="F172" s="285"/>
      <c r="G172" s="285"/>
      <c r="H172" s="285"/>
      <c r="I172" s="285"/>
      <c r="J172" s="163"/>
      <c r="K172" s="163"/>
      <c r="L172" s="163"/>
    </row>
    <row r="173" spans="1:12" ht="12.75">
      <c r="A173" s="609" t="s">
        <v>454</v>
      </c>
      <c r="B173" s="609"/>
      <c r="C173" s="609"/>
      <c r="D173" s="609"/>
      <c r="E173" s="609"/>
      <c r="F173" s="609"/>
      <c r="G173" s="609"/>
      <c r="H173" s="609"/>
      <c r="I173" s="609"/>
      <c r="J173" s="609"/>
      <c r="K173" s="822" t="s">
        <v>456</v>
      </c>
      <c r="L173" s="609"/>
    </row>
    <row r="174" spans="1:12" ht="12.75">
      <c r="A174" s="484"/>
      <c r="B174" s="484"/>
      <c r="C174" s="484"/>
      <c r="D174" s="484"/>
      <c r="E174" s="484"/>
      <c r="F174" s="484"/>
      <c r="G174" s="484"/>
      <c r="H174" s="484"/>
      <c r="I174" s="484"/>
      <c r="J174" s="484"/>
      <c r="K174" s="484"/>
      <c r="L174" s="484"/>
    </row>
    <row r="175" spans="1:12" ht="12.75">
      <c r="A175" s="484"/>
      <c r="B175" s="832" t="s">
        <v>360</v>
      </c>
      <c r="C175" s="832"/>
      <c r="D175" s="832"/>
      <c r="E175" s="832"/>
      <c r="F175" s="832"/>
      <c r="G175" s="832"/>
      <c r="H175" s="832"/>
      <c r="I175" s="832"/>
      <c r="J175" s="484"/>
      <c r="K175" s="484"/>
      <c r="L175" s="484"/>
    </row>
    <row r="176" spans="1:12" ht="12.75">
      <c r="A176" s="484"/>
      <c r="B176" s="579" t="s">
        <v>455</v>
      </c>
      <c r="C176" s="484"/>
      <c r="D176" s="484"/>
      <c r="E176" s="484"/>
      <c r="F176" s="484"/>
      <c r="G176" s="484"/>
      <c r="H176" s="484"/>
      <c r="I176" s="484"/>
      <c r="J176" s="484"/>
      <c r="K176" s="484"/>
      <c r="L176" s="484"/>
    </row>
    <row r="177" spans="1:12" ht="12.75">
      <c r="A177" s="484"/>
      <c r="B177" s="484"/>
      <c r="C177" s="484"/>
      <c r="D177" s="484"/>
      <c r="E177" s="484"/>
      <c r="F177" s="484"/>
      <c r="G177" s="484"/>
      <c r="H177" s="484"/>
      <c r="I177" s="484"/>
      <c r="J177" s="484"/>
      <c r="K177" s="484"/>
      <c r="L177" s="484"/>
    </row>
    <row r="178" spans="1:12" ht="12.75">
      <c r="A178" s="484"/>
      <c r="B178" s="484"/>
      <c r="C178" s="484"/>
      <c r="D178" s="484"/>
      <c r="E178" s="484"/>
      <c r="F178" s="484"/>
      <c r="G178" s="484"/>
      <c r="H178" s="484"/>
      <c r="I178" s="484"/>
      <c r="J178" s="484"/>
      <c r="K178" s="484"/>
      <c r="L178" s="484"/>
    </row>
    <row r="179" spans="1:12" ht="12.75">
      <c r="A179" s="484"/>
      <c r="B179" s="485" t="s">
        <v>322</v>
      </c>
      <c r="C179" s="390"/>
      <c r="D179" s="390"/>
      <c r="E179" s="390"/>
      <c r="F179" s="390"/>
      <c r="G179" s="390"/>
      <c r="H179" s="390"/>
      <c r="I179" s="390"/>
      <c r="J179" s="486" t="s">
        <v>2</v>
      </c>
      <c r="K179" s="486" t="s">
        <v>3</v>
      </c>
      <c r="L179" s="486" t="s">
        <v>323</v>
      </c>
    </row>
    <row r="180" spans="1:12" ht="15">
      <c r="A180" s="484"/>
      <c r="B180" s="390" t="s">
        <v>324</v>
      </c>
      <c r="C180" s="390"/>
      <c r="D180" s="390"/>
      <c r="E180" s="390"/>
      <c r="F180" s="390"/>
      <c r="G180" s="390"/>
      <c r="H180" s="390"/>
      <c r="I180" s="390"/>
      <c r="J180" s="641">
        <f>SUM(J181:J183)</f>
        <v>74000</v>
      </c>
      <c r="K180" s="640">
        <f>SUM(K181:K183)</f>
        <v>42805.700000000004</v>
      </c>
      <c r="L180" s="488">
        <f>K180/J180*100</f>
        <v>57.84554054054054</v>
      </c>
    </row>
    <row r="181" spans="1:12" ht="15">
      <c r="A181" s="484"/>
      <c r="B181" s="390" t="s">
        <v>325</v>
      </c>
      <c r="C181" s="390"/>
      <c r="D181" s="390"/>
      <c r="E181" s="390"/>
      <c r="F181" s="390"/>
      <c r="G181" s="390"/>
      <c r="H181" s="390"/>
      <c r="I181" s="390"/>
      <c r="J181" s="641">
        <f>'Показатели доходов'!D9</f>
        <v>65175.1</v>
      </c>
      <c r="K181" s="640">
        <f>'Показатели доходов'!E9</f>
        <v>35992.4</v>
      </c>
      <c r="L181" s="488">
        <f>K181/J181*100</f>
        <v>55.224157692124756</v>
      </c>
    </row>
    <row r="182" spans="1:12" ht="15">
      <c r="A182" s="484"/>
      <c r="B182" s="390" t="s">
        <v>326</v>
      </c>
      <c r="C182" s="390"/>
      <c r="D182" s="390"/>
      <c r="E182" s="390"/>
      <c r="F182" s="390"/>
      <c r="G182" s="390"/>
      <c r="H182" s="390"/>
      <c r="I182" s="390"/>
      <c r="J182" s="487">
        <v>0</v>
      </c>
      <c r="K182" s="487">
        <v>0</v>
      </c>
      <c r="L182" s="488"/>
    </row>
    <row r="183" spans="1:12" ht="15">
      <c r="A183" s="484"/>
      <c r="B183" s="390" t="s">
        <v>327</v>
      </c>
      <c r="C183" s="390"/>
      <c r="D183" s="390"/>
      <c r="E183" s="390"/>
      <c r="F183" s="390"/>
      <c r="G183" s="390"/>
      <c r="H183" s="390"/>
      <c r="I183" s="390"/>
      <c r="J183" s="487">
        <f>'Показатели доходов'!D46</f>
        <v>8824.9</v>
      </c>
      <c r="K183" s="487">
        <f>'Показатели доходов'!E46</f>
        <v>6813.3</v>
      </c>
      <c r="L183" s="488">
        <f>K183/J183*100</f>
        <v>77.20540742671305</v>
      </c>
    </row>
    <row r="184" spans="1:12" ht="15">
      <c r="A184" s="484"/>
      <c r="B184" s="483"/>
      <c r="C184" s="483"/>
      <c r="D184" s="483"/>
      <c r="E184" s="483"/>
      <c r="F184" s="483"/>
      <c r="G184" s="483"/>
      <c r="H184" s="483"/>
      <c r="I184" s="483"/>
      <c r="J184" s="489"/>
      <c r="K184" s="489"/>
      <c r="L184" s="490"/>
    </row>
    <row r="185" spans="2:11" ht="15.75">
      <c r="B185" s="97" t="s">
        <v>114</v>
      </c>
      <c r="C185" s="97"/>
      <c r="D185" s="97"/>
      <c r="E185" s="97"/>
      <c r="F185" s="97"/>
      <c r="G185" s="97"/>
      <c r="H185" s="97"/>
      <c r="I185" s="97"/>
      <c r="J185" s="828" t="s">
        <v>115</v>
      </c>
      <c r="K185" s="828"/>
    </row>
  </sheetData>
  <sheetProtection/>
  <mergeCells count="9">
    <mergeCell ref="J185:K185"/>
    <mergeCell ref="A7:L7"/>
    <mergeCell ref="A170:L170"/>
    <mergeCell ref="B171:L171"/>
    <mergeCell ref="B175:I175"/>
    <mergeCell ref="I1:L1"/>
    <mergeCell ref="I2:L2"/>
    <mergeCell ref="I3:L3"/>
    <mergeCell ref="B5:J6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24"/>
    </sheetView>
  </sheetViews>
  <sheetFormatPr defaultColWidth="9.00390625" defaultRowHeight="12.75"/>
  <cols>
    <col min="1" max="1" width="24.75390625" style="0" customWidth="1"/>
    <col min="2" max="2" width="46.25390625" style="0" customWidth="1"/>
  </cols>
  <sheetData>
    <row r="1" spans="1:4" ht="12.75">
      <c r="A1" t="s">
        <v>367</v>
      </c>
      <c r="C1" s="835" t="s">
        <v>337</v>
      </c>
      <c r="D1" s="835"/>
    </row>
    <row r="3" ht="12.75">
      <c r="D3" t="s">
        <v>64</v>
      </c>
    </row>
    <row r="5" spans="1:3" ht="12.75">
      <c r="A5" s="836" t="s">
        <v>338</v>
      </c>
      <c r="B5" s="836"/>
      <c r="C5" s="836"/>
    </row>
    <row r="6" spans="1:3" ht="12.75">
      <c r="A6" s="836" t="s">
        <v>339</v>
      </c>
      <c r="B6" s="836"/>
      <c r="C6" s="836"/>
    </row>
    <row r="7" spans="2:3" ht="12.75">
      <c r="B7" s="581" t="s">
        <v>358</v>
      </c>
      <c r="C7" s="580"/>
    </row>
    <row r="8" spans="2:3" ht="12.75">
      <c r="B8" s="581"/>
      <c r="C8" s="580"/>
    </row>
    <row r="9" spans="2:3" ht="12.75">
      <c r="B9" s="581"/>
      <c r="C9" s="580"/>
    </row>
    <row r="10" spans="1:4" ht="12.75">
      <c r="A10" s="582"/>
      <c r="B10" s="582"/>
      <c r="C10" s="583" t="s">
        <v>120</v>
      </c>
      <c r="D10" s="584" t="s">
        <v>340</v>
      </c>
    </row>
    <row r="11" spans="1:4" ht="12.75">
      <c r="A11" s="585" t="s">
        <v>341</v>
      </c>
      <c r="B11" s="585" t="s">
        <v>342</v>
      </c>
      <c r="C11" s="586" t="s">
        <v>358</v>
      </c>
      <c r="D11" s="587" t="s">
        <v>358</v>
      </c>
    </row>
    <row r="12" spans="1:4" ht="12.75">
      <c r="A12" s="588" t="s">
        <v>343</v>
      </c>
      <c r="B12" s="589" t="s">
        <v>344</v>
      </c>
      <c r="C12" s="590">
        <f>C15</f>
        <v>4999.999999999985</v>
      </c>
      <c r="D12" s="606">
        <f>D15</f>
        <v>7463.5</v>
      </c>
    </row>
    <row r="13" spans="1:4" ht="12.75">
      <c r="A13" s="588"/>
      <c r="B13" s="589" t="s">
        <v>345</v>
      </c>
      <c r="C13" s="591"/>
      <c r="D13" s="592"/>
    </row>
    <row r="14" spans="1:4" ht="12.75">
      <c r="A14" s="336"/>
      <c r="B14" s="593"/>
      <c r="C14" s="594"/>
      <c r="D14" s="265"/>
    </row>
    <row r="15" spans="1:4" ht="12.75">
      <c r="A15" s="588" t="s">
        <v>346</v>
      </c>
      <c r="B15" s="588" t="s">
        <v>347</v>
      </c>
      <c r="C15" s="590">
        <f>C21+C18</f>
        <v>4999.999999999985</v>
      </c>
      <c r="D15" s="605">
        <f>D18+D21</f>
        <v>7463.5</v>
      </c>
    </row>
    <row r="16" spans="1:4" ht="12.75">
      <c r="A16" s="588"/>
      <c r="B16" s="588" t="s">
        <v>348</v>
      </c>
      <c r="C16" s="591"/>
      <c r="D16" s="386"/>
    </row>
    <row r="17" spans="1:4" ht="12.75">
      <c r="A17" s="336"/>
      <c r="B17" s="593"/>
      <c r="C17" s="594"/>
      <c r="D17" s="386"/>
    </row>
    <row r="18" spans="1:4" ht="12.75">
      <c r="A18" s="366" t="s">
        <v>349</v>
      </c>
      <c r="B18" s="595" t="s">
        <v>350</v>
      </c>
      <c r="C18" s="596">
        <f>-'Показатели доходов'!D8</f>
        <v>-74000</v>
      </c>
      <c r="D18" s="494">
        <f>-'Показатели доходов'!E8</f>
        <v>-42805.700000000004</v>
      </c>
    </row>
    <row r="19" spans="1:4" ht="12.75">
      <c r="A19" s="5"/>
      <c r="B19" s="597" t="s">
        <v>351</v>
      </c>
      <c r="C19" s="598"/>
      <c r="D19" s="386"/>
    </row>
    <row r="20" spans="1:4" ht="12.75">
      <c r="A20" s="336"/>
      <c r="B20" s="599" t="s">
        <v>352</v>
      </c>
      <c r="C20" s="600"/>
      <c r="D20" s="359"/>
    </row>
    <row r="21" spans="1:4" ht="12.75">
      <c r="A21" s="366" t="s">
        <v>353</v>
      </c>
      <c r="B21" s="595" t="s">
        <v>354</v>
      </c>
      <c r="C21" s="601">
        <f>'Показатели расходов'!J11</f>
        <v>78999.99999999999</v>
      </c>
      <c r="D21" s="604">
        <f>'Показатели расходов'!K11</f>
        <v>50269.200000000004</v>
      </c>
    </row>
    <row r="22" spans="1:4" ht="12.75">
      <c r="A22" s="5"/>
      <c r="B22" s="597" t="s">
        <v>355</v>
      </c>
      <c r="C22" s="602"/>
      <c r="D22" s="386"/>
    </row>
    <row r="23" spans="1:4" ht="12.75">
      <c r="A23" s="336"/>
      <c r="B23" s="599" t="s">
        <v>356</v>
      </c>
      <c r="C23" s="594"/>
      <c r="D23" s="386"/>
    </row>
    <row r="24" spans="1:4" ht="12.75">
      <c r="A24" s="336"/>
      <c r="B24" s="585" t="s">
        <v>357</v>
      </c>
      <c r="C24" s="603">
        <f>C12</f>
        <v>4999.999999999985</v>
      </c>
      <c r="D24" s="607">
        <f>D12</f>
        <v>7463.5</v>
      </c>
    </row>
  </sheetData>
  <sheetProtection/>
  <mergeCells count="3">
    <mergeCell ref="C1:D1"/>
    <mergeCell ref="A5:C5"/>
    <mergeCell ref="A6:C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ЛС</dc:creator>
  <cp:keywords/>
  <dc:description/>
  <cp:lastModifiedBy>Yuri</cp:lastModifiedBy>
  <cp:lastPrinted>2012-11-12T12:00:54Z</cp:lastPrinted>
  <dcterms:created xsi:type="dcterms:W3CDTF">2012-04-09T09:41:39Z</dcterms:created>
  <dcterms:modified xsi:type="dcterms:W3CDTF">2013-10-13T20:26:36Z</dcterms:modified>
  <cp:category/>
  <cp:version/>
  <cp:contentType/>
  <cp:contentStatus/>
</cp:coreProperties>
</file>